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worksheets/sheet21.xml" ContentType="application/vnd.openxmlformats-officedocument.spreadsheetml.worksheet+xml"/>
  <Override PartName="/xl/drawings/drawing16.xml" ContentType="application/vnd.openxmlformats-officedocument.drawing+xml"/>
  <Override PartName="/xl/worksheets/sheet22.xml" ContentType="application/vnd.openxmlformats-officedocument.spreadsheetml.worksheet+xml"/>
  <Override PartName="/xl/drawings/drawing17.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drawings/drawing18.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9.xml" ContentType="application/vnd.openxmlformats-officedocument.drawing+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210" windowWidth="11340" windowHeight="6345" tabRatio="596" activeTab="0"/>
  </bookViews>
  <sheets>
    <sheet name="Impressum" sheetId="1" r:id="rId1"/>
    <sheet name="Zeichenerklärg." sheetId="2" r:id="rId2"/>
    <sheet name="Inhaltverz" sheetId="3" r:id="rId3"/>
    <sheet name="Vorbemerk" sheetId="4" r:id="rId4"/>
    <sheet name="Quellen" sheetId="5" r:id="rId5"/>
    <sheet name="Einschätzung" sheetId="6" r:id="rId6"/>
    <sheet name="Graf 1+2" sheetId="7" r:id="rId7"/>
    <sheet name="Graf 3+4" sheetId="8" r:id="rId8"/>
    <sheet name="Tab1" sheetId="9" r:id="rId9"/>
    <sheet name="Tab2" sheetId="10" r:id="rId10"/>
    <sheet name="Tab3" sheetId="11" r:id="rId11"/>
    <sheet name="Tab4" sheetId="12" r:id="rId12"/>
    <sheet name="Tab5" sheetId="13" r:id="rId13"/>
    <sheet name="Tab6" sheetId="14" r:id="rId14"/>
    <sheet name="Tab7" sheetId="15" r:id="rId15"/>
    <sheet name="spez. ME" sheetId="16" r:id="rId16"/>
    <sheet name="TJ" sheetId="17" r:id="rId17"/>
    <sheet name="SKE" sheetId="18" r:id="rId18"/>
    <sheet name="RÖE" sheetId="19" r:id="rId19"/>
    <sheet name="Heizwerte" sheetId="20" r:id="rId20"/>
    <sheet name="Graf1+2_2007" sheetId="21" r:id="rId21"/>
    <sheet name="Graf3+4_2007" sheetId="22" r:id="rId22"/>
    <sheet name="Tab1_2007" sheetId="23" r:id="rId23"/>
    <sheet name="Tab2_2007" sheetId="24" r:id="rId24"/>
    <sheet name="Tab3_2007" sheetId="25" r:id="rId25"/>
    <sheet name="Tab4_2007" sheetId="26" r:id="rId26"/>
    <sheet name="Quellenbilanz" sheetId="27" r:id="rId27"/>
    <sheet name="Verursacherbilanz" sheetId="28" r:id="rId28"/>
    <sheet name="CO2-Faktoren" sheetId="29" r:id="rId29"/>
  </sheets>
  <definedNames>
    <definedName name="_xlnm.Print_Area" localSheetId="6">'Graf 1+2'!$A$1:$G$54</definedName>
    <definedName name="_xlnm.Print_Area" localSheetId="7">'Graf 3+4'!$A$1:$G$54</definedName>
  </definedNames>
  <calcPr fullCalcOnLoad="1"/>
</workbook>
</file>

<file path=xl/sharedStrings.xml><?xml version="1.0" encoding="utf-8"?>
<sst xmlns="http://schemas.openxmlformats.org/spreadsheetml/2006/main" count="4124" uniqueCount="680">
  <si>
    <t>Die Energiebilanz ist horizontal in Primär- und Sekundärenergieträger sowie in die aus diesen Energieträgern erzeugten nichtenergetischen Produkte gegliedert.</t>
  </si>
  <si>
    <t>Die Felder des Bilanztableaus, in denen methodisch oder physikalisch keine sinnvollen Aussagen möglich sind oder auch für das Land keine Datenbasis besteht, sind als Kennzeichnung einer Nichtbelegung grau schraffiert.</t>
  </si>
  <si>
    <t>Die Energiebilanz umfasst drei Hauptteile:</t>
  </si>
  <si>
    <t>- die PRIMÄRENERGIEBILANZ</t>
  </si>
  <si>
    <t>- die UMWANDLUNGSBILANZ und</t>
  </si>
  <si>
    <t>- den ENDENERGIEVERBRAUCH.</t>
  </si>
  <si>
    <r>
      <t xml:space="preserve">Die </t>
    </r>
    <r>
      <rPr>
        <b/>
        <sz val="9"/>
        <rFont val="Helvetica"/>
        <family val="0"/>
      </rPr>
      <t>Primärenergiebilanz</t>
    </r>
    <r>
      <rPr>
        <sz val="9"/>
        <rFont val="Helvetica"/>
        <family val="0"/>
      </rPr>
      <t xml:space="preserve"> ist eine Bilanz der Energiedarbietung der ersten Stufe. In ihr werden sowohl Primär- als auch Sekundärenergieträger nach folgendem Schema erfasst:</t>
    </r>
  </si>
  <si>
    <t>- Handel mit Energieträgern über die Landesgrenzen - soweit  Daten vorhanden - unterteilt nach Bezügen und</t>
  </si>
  <si>
    <t>- 4 -</t>
  </si>
  <si>
    <t>Bei der Umwandlung fallen auch Stoffe an, bei deren Verwendung es nicht auf den Energiegehalt, sondern auf ihre stofflichen Eigenschaften ankommt. Diese sogenannten Nichtenergieträger sind in dieser Bilanz z. B. Bestandteil der Spalte "Andere Mineralölprodukte" und vervollständigen damit die Darstellung von Einsatz und Ausstoß bei Umwandlungsprozessen. In Thüringen betrifft das vor allem Bitumen.</t>
  </si>
  <si>
    <t>Teil 1: Energiebilanz</t>
  </si>
  <si>
    <r>
      <t>Teil 2: CO</t>
    </r>
    <r>
      <rPr>
        <b/>
        <vertAlign val="subscript"/>
        <sz val="11"/>
        <rFont val="Helvetica"/>
        <family val="2"/>
      </rPr>
      <t>2</t>
    </r>
    <r>
      <rPr>
        <b/>
        <sz val="11"/>
        <rFont val="Helvetica"/>
        <family val="0"/>
      </rPr>
      <t>-Bilanz</t>
    </r>
  </si>
  <si>
    <r>
      <t xml:space="preserve">Ebenso wie die Nichtenergieträger kann auch ein Teil der Energieträger, z. B. Flüssiggas, als Rohstoff chemischer Prozesse nichtenergetisch genutzt werden. Nichtenergieträger und nicht energetisch genutzte Energieträger werden als </t>
    </r>
    <r>
      <rPr>
        <b/>
        <sz val="9"/>
        <rFont val="Helvetica"/>
        <family val="2"/>
      </rPr>
      <t>nichtenergetischer Verbrauch</t>
    </r>
    <r>
      <rPr>
        <sz val="9"/>
        <rFont val="Helvetica"/>
        <family val="0"/>
      </rPr>
      <t xml:space="preserve"> in einer besonderen Zeile verbucht. Damit wird erreicht, dass im Endenergieverbrauch nur der Verbrauch energetisch genutzter Energieträger ausgewiesen wird.</t>
    </r>
  </si>
  <si>
    <t>Die Energiebilanz hat folgenden Aufbau:</t>
  </si>
  <si>
    <t>+/- Statistische Differenzen</t>
  </si>
  <si>
    <t>-    Nichtenergetischer Verbrauch</t>
  </si>
  <si>
    <t>-    Fackel- und Leitungsverluste, Bewertungsdifferenzen</t>
  </si>
  <si>
    <t>=   ENDENERGIEVERBRAUCH</t>
  </si>
  <si>
    <t>-    Verbrauch in der Energiegewinnung und in den Umwandlungsbereichen</t>
  </si>
  <si>
    <t>Energiebilanz Thüringen 2007</t>
  </si>
  <si>
    <t xml:space="preserve">VERARBEITENDES GEWERBE, </t>
  </si>
  <si>
    <t xml:space="preserve"> GEWINNUNG VON STEINEN UND ERDEN SOWIE</t>
  </si>
  <si>
    <t xml:space="preserve"> SONSTIGER BERGBAU INSGESAMT</t>
  </si>
  <si>
    <t>Gewerbe, Handel, Dienstl. und übrige Verbraucher</t>
  </si>
  <si>
    <t>Mill.kWh</t>
  </si>
  <si>
    <t>+    Umwandlungsausstoß (nur Sekundärenergieträger)</t>
  </si>
  <si>
    <t>-    Umwandlungseinsatz</t>
  </si>
  <si>
    <t>=    PRIMÄRENERGIEVERBRAUCH</t>
  </si>
  <si>
    <t>-    Bestandsaufstockungen</t>
  </si>
  <si>
    <t>-    Lieferungen</t>
  </si>
  <si>
    <t>=    Energieaufkommen</t>
  </si>
  <si>
    <t>+    Bestandsentnahme</t>
  </si>
  <si>
    <t>+    Bezüge</t>
  </si>
  <si>
    <t xml:space="preserve">      Gewinnung im Land (nur Primärenergieträger)</t>
  </si>
  <si>
    <t>In der Energiebilanz ist der Endenergieverbrauch als letzte Stufe der Energieverwendung aufgeführt.</t>
  </si>
  <si>
    <t>Die vorliegende Energiebilanz enthält keinen Nachweis über den Nutzenergie- und den Energiedienst-leistungsverbrauch, da hierfür gegenwärtig weder ausreichende statistische Erhebungen noch hinreichend gesicherte andere umfassende Quantifizierungsmöglichkeiten vorhanden sind.</t>
  </si>
  <si>
    <t>Umrechnungsfaktoren für die einheitliche Bewertung der Energieträger</t>
  </si>
  <si>
    <r>
      <t>In der Energiebilanz werden die Energieträger zuerst in ihrer spezifischen Einheiten ausgewiesen wie Tonne (t), Kubikmeter (m</t>
    </r>
    <r>
      <rPr>
        <vertAlign val="superscript"/>
        <sz val="9"/>
        <rFont val="Helvetica"/>
        <family val="0"/>
      </rPr>
      <t>3</t>
    </r>
    <r>
      <rPr>
        <sz val="9"/>
        <rFont val="Helvetica"/>
        <family val="0"/>
      </rPr>
      <t>), Kilowattstunde (kWh) und Joule (J).</t>
    </r>
  </si>
  <si>
    <t xml:space="preserve">                 -</t>
  </si>
  <si>
    <t xml:space="preserve">                 x </t>
  </si>
  <si>
    <t>Petrol-</t>
  </si>
  <si>
    <t>koks</t>
  </si>
  <si>
    <t>Um die in verschiedenen Maßeinheiten ausgewiesenen Energieträger vergleichen und addieren zu können, ist eine einheitliche Basis notwendig. Die spezifischen Einheiten werden dazu in die Wärmeeinheit "Joule" umgerechnet. Die Maßeinheit ist gesetzlich begründet (siehe Seite 6). Die Umrechnung der einzelnen Energieträger basiert auf der Grundlage ihrer (unteren) Heizwerte, die in Kilojoule ausgedrückt werden (Siehe Tabelle Seite 28). In der Energiebilanz wird als Einheit Terajoule verwendet.</t>
  </si>
  <si>
    <t>- 5 -</t>
  </si>
  <si>
    <t>Das Bruttoprinzip im Umwandlungsbereich</t>
  </si>
  <si>
    <t>Erläuterungen zu den einzelnen Bilanzpositionen</t>
  </si>
  <si>
    <r>
      <t xml:space="preserve">Verluste treten bei allen Energieträgern auf. Sie werden jedoch meist statistisch nicht erfasst. Nur bei den leitungsgebundenen Energieträgern Strom, Gas und Fernwärme erfolgt der Ausweis der </t>
    </r>
    <r>
      <rPr>
        <b/>
        <sz val="9"/>
        <rFont val="Helvetica"/>
        <family val="0"/>
      </rPr>
      <t>Fackel- und Leitungsverluste</t>
    </r>
    <r>
      <rPr>
        <sz val="9"/>
        <rFont val="Helvetica"/>
        <family val="0"/>
      </rPr>
      <t>.</t>
    </r>
  </si>
  <si>
    <t>- Schienenverkehr</t>
  </si>
  <si>
    <t>- Luftverkehr und</t>
  </si>
  <si>
    <t>- Binnenschifffahrt.</t>
  </si>
  <si>
    <r>
      <t xml:space="preserve">Der Endenergieverbrauch des </t>
    </r>
    <r>
      <rPr>
        <b/>
        <sz val="9"/>
        <rFont val="Helvetica"/>
        <family val="0"/>
      </rPr>
      <t>Verkehrs</t>
    </r>
    <r>
      <rPr>
        <sz val="9"/>
        <rFont val="Helvetica"/>
        <family val="0"/>
      </rPr>
      <t xml:space="preserve"> wird in die folgenden Sektoren untergliedert:</t>
    </r>
  </si>
  <si>
    <t>Der Endenergieverbrauch im Verkehrsbereich umfasst bei Schienenverkehr ab dem Berichtsjahr 2001 auch den Stromverbrauch der Deutschen Bahn AG.</t>
  </si>
  <si>
    <t xml:space="preserve">  Lieferungen</t>
  </si>
  <si>
    <r>
      <t xml:space="preserve">Der </t>
    </r>
    <r>
      <rPr>
        <b/>
        <sz val="9"/>
        <rFont val="Helvetica"/>
        <family val="0"/>
      </rPr>
      <t xml:space="preserve">Primärenergieverbrauch </t>
    </r>
    <r>
      <rPr>
        <sz val="9"/>
        <rFont val="Helvetica"/>
        <family val="0"/>
      </rPr>
      <t xml:space="preserve">ergibt sich somit von der Entstehungsseite als Summe aus der Gewinnung in Thüringen, den Bestandsveränderungen sowie dem Saldo aus Bezügen und Lieferungen und umfasst die für die Umwandlung und den Endverbrauch im Land benötigte Energie. Er enthält - bezogen auf die Energieträgerarten - sowohl Primärenergieträger aus eigener Gewinnung als auch Primär- und Sekundärenergieträger aus Bezügen und Beständen. </t>
    </r>
  </si>
  <si>
    <t>Für Sekundärenergieträger, für die die Ausfuhr in andere (Bundes-)Länder größer als die Einfuhr ist, kann der "primäre Verbrauch" auch einen negativen Wert annehmen.</t>
  </si>
  <si>
    <t>- 6 -</t>
  </si>
  <si>
    <t>Seit 1978 ist die Anwendung der SI-Einheiten in der Bundesrepublik Deutschland verbindlich. Diese Maßeinheiten beruhen auf dem internationalen System von Einheiten (Système international d'Unités, Abkürzung SI).</t>
  </si>
  <si>
    <t>KWK     Kraft-Wärme-Kopplung</t>
  </si>
  <si>
    <t xml:space="preserve">Insgesamt wird die Verbrauchsstruktur der Energieträger bei den privaten Haushalten sowie bei Gewerbe, Handel, Dienstleistungen und übrigen Verbrauchern von Gas und Strom dominiert.  Diese beiden Energieträger machen fast zwei Drittel des Endenergieverbrauchs dieses Bereichs aus, gefolgt von Öl mit einem Anteil von 16,7 Prozent. Die Kohlen, die 1990 noch einen Endverbrauchsanteil von über 60 Prozent zu verzeichnen hatten, sind nur noch zu 0,8 Prozent beteiligt.  </t>
  </si>
  <si>
    <r>
      <t>Entwicklung der CO</t>
    </r>
    <r>
      <rPr>
        <b/>
        <vertAlign val="subscript"/>
        <sz val="9"/>
        <rFont val="Arial"/>
        <family val="2"/>
      </rPr>
      <t>2</t>
    </r>
    <r>
      <rPr>
        <b/>
        <sz val="9"/>
        <rFont val="Arial"/>
        <family val="2"/>
      </rPr>
      <t>-Emissionen 2007</t>
    </r>
  </si>
  <si>
    <t>Für Haushalte, Gewerbe, Handel, Dienstleistungen und übrige Verbraucher (bis 1994 als Haushalte und Kleinverbraucher bezeichnet) gibt es keine disaggregierten Verbrauchsangaben für die Bereiche private Haushalte einerseits und Gewerbe, Handel, Dienstleistungen und übrige Verbraucher andererseits bei den nicht leitungsgebundenen Energieträgern. Daher kann der Verbrauch nur als Summe ausgewiesen werden und den Gesamtlieferungen an diese Verbrauchergruppe gleichgesetzt werden.</t>
  </si>
  <si>
    <t>Unter diese Gruppe fallen neben den privaten Haushalten:</t>
  </si>
  <si>
    <t>- Öffentliche Einrichtungen</t>
  </si>
  <si>
    <t>- Landwirtschaftsbetriebe</t>
  </si>
  <si>
    <t>- Handel- und Dienstleistungsunternehmen.</t>
  </si>
  <si>
    <r>
      <t>Energiebedingte CO</t>
    </r>
    <r>
      <rPr>
        <b/>
        <vertAlign val="subscript"/>
        <sz val="9"/>
        <rFont val="Helvetica"/>
        <family val="0"/>
      </rPr>
      <t>2</t>
    </r>
    <r>
      <rPr>
        <b/>
        <sz val="9"/>
        <rFont val="Helvetica"/>
        <family val="0"/>
      </rPr>
      <t>-Bilanz</t>
    </r>
  </si>
  <si>
    <t>- Unternehmen des Baugewerbes</t>
  </si>
  <si>
    <r>
      <t>1. CO</t>
    </r>
    <r>
      <rPr>
        <b/>
        <vertAlign val="subscript"/>
        <sz val="10"/>
        <rFont val="Arial"/>
        <family val="2"/>
      </rPr>
      <t>2</t>
    </r>
    <r>
      <rPr>
        <b/>
        <sz val="10"/>
        <rFont val="Arial"/>
        <family val="2"/>
      </rPr>
      <t>-Emissionen aus dem Primärergieverbrauch</t>
    </r>
  </si>
  <si>
    <t>nach Energieträgern</t>
  </si>
  <si>
    <t>Emissionen</t>
  </si>
  <si>
    <t>Entwicklung gegenüber 1990 auf %</t>
  </si>
  <si>
    <t>Veränderung gegenüber dem Vorjahr in %</t>
  </si>
  <si>
    <r>
      <t>2. CO</t>
    </r>
    <r>
      <rPr>
        <b/>
        <vertAlign val="subscript"/>
        <sz val="10"/>
        <rFont val="Arial"/>
        <family val="2"/>
      </rPr>
      <t>2</t>
    </r>
    <r>
      <rPr>
        <b/>
        <sz val="10"/>
        <rFont val="Arial"/>
        <family val="2"/>
      </rPr>
      <t>-Emissionen aus dem Primärenergieverbrauch</t>
    </r>
  </si>
  <si>
    <t>nach Emittentensektoren</t>
  </si>
  <si>
    <t>Emissionen insgesamt</t>
  </si>
  <si>
    <t>Umwandlungs-bereich</t>
  </si>
  <si>
    <t>der allgemeinen</t>
  </si>
  <si>
    <t>Versorgung,</t>
  </si>
  <si>
    <t>Verluste</t>
  </si>
  <si>
    <t>Industriekraftwerke</t>
  </si>
  <si>
    <r>
      <t>3. CO</t>
    </r>
    <r>
      <rPr>
        <b/>
        <vertAlign val="subscript"/>
        <sz val="10"/>
        <rFont val="Arial"/>
        <family val="2"/>
      </rPr>
      <t>2</t>
    </r>
    <r>
      <rPr>
        <b/>
        <sz val="10"/>
        <rFont val="Arial"/>
        <family val="2"/>
      </rPr>
      <t xml:space="preserve">-Emissionen aus dem Endenergieverbrauch </t>
    </r>
  </si>
  <si>
    <t xml:space="preserve">                 .    </t>
  </si>
  <si>
    <t xml:space="preserve">                  .    </t>
  </si>
  <si>
    <t xml:space="preserve">                        .    </t>
  </si>
  <si>
    <t xml:space="preserve">                   x</t>
  </si>
  <si>
    <r>
      <t>4. CO</t>
    </r>
    <r>
      <rPr>
        <b/>
        <vertAlign val="subscript"/>
        <sz val="10"/>
        <rFont val="Arial"/>
        <family val="2"/>
      </rPr>
      <t>2</t>
    </r>
    <r>
      <rPr>
        <b/>
        <sz val="10"/>
        <rFont val="Arial"/>
        <family val="2"/>
      </rPr>
      <t xml:space="preserve">-Emissionen aus dem Endenergieverbrauch </t>
    </r>
  </si>
  <si>
    <t>darunter</t>
  </si>
  <si>
    <r>
      <t>Ab dem Bilanzjahr 2003</t>
    </r>
    <r>
      <rPr>
        <sz val="9"/>
        <rFont val="Helvetica"/>
        <family val="0"/>
      </rPr>
      <t xml:space="preserve"> wird in </t>
    </r>
    <r>
      <rPr>
        <b/>
        <sz val="9"/>
        <rFont val="Helvetica"/>
        <family val="0"/>
      </rPr>
      <t>Heizkraftwerken der allgemeinen Versorgung</t>
    </r>
    <r>
      <rPr>
        <sz val="9"/>
        <rFont val="Helvetica"/>
        <family val="0"/>
      </rPr>
      <t xml:space="preserve"> der Brennstoffeinsatz für die gekoppelte Strom- und Wärmeerzeugung zusammengefasst ausgewiesen. Dagegen wird in der Zeile </t>
    </r>
    <r>
      <rPr>
        <b/>
        <sz val="9"/>
        <rFont val="Helvetica"/>
        <family val="0"/>
      </rPr>
      <t>Wärmekraftwerke der allgemeinen Versorgung</t>
    </r>
    <r>
      <rPr>
        <sz val="9"/>
        <rFont val="Helvetica"/>
        <family val="0"/>
      </rPr>
      <t xml:space="preserve"> nur der Einsatz zur ungekoppelten Stromerzeugung in Kraftwerken als auch in Heizkraftwerken der allgemeinen Versorgung berücksichtigt. Die Zeile </t>
    </r>
    <r>
      <rPr>
        <b/>
        <sz val="9"/>
        <rFont val="Helvetica"/>
        <family val="0"/>
      </rPr>
      <t>Heizwerke</t>
    </r>
    <r>
      <rPr>
        <sz val="9"/>
        <rFont val="Helvetica"/>
        <family val="0"/>
      </rPr>
      <t xml:space="preserve"> enthält den Brennstoffeinsatz zur ungekoppelten Wärmeerzeugung, und zwar sowohl in reinen Heizwerken als auch in Heizkraftwerken der allgemeinen Versorgung. Die Zeile </t>
    </r>
    <r>
      <rPr>
        <b/>
        <sz val="9"/>
        <rFont val="Helvetica"/>
        <family val="0"/>
      </rPr>
      <t>Industriekraftwerke</t>
    </r>
    <r>
      <rPr>
        <sz val="9"/>
        <rFont val="Helvetica"/>
        <family val="0"/>
      </rPr>
      <t xml:space="preserve"> weist ausschließlich den Brennstoffeinsatz für die innerbetriebliche Stromerzeugung aus, während der Einsatz für die innerbetriebliche Wärmeerzeugung (Prozessdampf, Heizdampf u. Ä.) im Endenergieverbrauch des betroffenen Wirtschaftszweiges enthalten ist. </t>
    </r>
    <r>
      <rPr>
        <b/>
        <sz val="9"/>
        <rFont val="Helvetica"/>
        <family val="0"/>
      </rPr>
      <t>Fernwärme</t>
    </r>
    <r>
      <rPr>
        <sz val="9"/>
        <rFont val="Helvetica"/>
        <family val="0"/>
      </rPr>
      <t xml:space="preserve"> wird von Heizwerken und Heiz- und Wärmekraftwerken über Rohrleitungen in Form von Heißwasser oder Dampf an Dritte abgegeben.</t>
    </r>
  </si>
  <si>
    <t>Die Kalorie (cal) und weitere abgeleitete Einheiten, wie Steinkohleneinheiten (SKE) und Rohöleinheiten (RÖE), können für spezielle Zwecke noch hilfsweise verwendet werden (Umrechnungsfaktoren siehe Anhang).</t>
  </si>
  <si>
    <t>Haushalte, Handel,</t>
  </si>
  <si>
    <t>Straßen-</t>
  </si>
  <si>
    <t>Gewerbe, Dienst-</t>
  </si>
  <si>
    <t>verkehr</t>
  </si>
  <si>
    <t>leistungen, Übrige</t>
  </si>
  <si>
    <t xml:space="preserve">                           x</t>
  </si>
  <si>
    <t>Sektor</t>
  </si>
  <si>
    <r>
      <t>CO</t>
    </r>
    <r>
      <rPr>
        <b/>
        <vertAlign val="subscript"/>
        <sz val="8"/>
        <rFont val="Arial"/>
        <family val="2"/>
      </rPr>
      <t>2</t>
    </r>
    <r>
      <rPr>
        <b/>
        <sz val="8"/>
        <rFont val="Arial"/>
        <family val="2"/>
      </rPr>
      <t>-Emissionen                                                                                                                        in 1000 t</t>
    </r>
  </si>
  <si>
    <t>Anteil am Gesamt-                                                 ausstoß in %</t>
  </si>
  <si>
    <t>Haushalte, GHD, übrige Verbraucher</t>
  </si>
  <si>
    <t>Umwandlungsbereich zusammen</t>
  </si>
  <si>
    <t>Mineralöle und Mineralölprodukte</t>
  </si>
  <si>
    <t xml:space="preserve"> Energieträger</t>
  </si>
  <si>
    <r>
      <t>CO</t>
    </r>
    <r>
      <rPr>
        <b/>
        <vertAlign val="subscript"/>
        <sz val="6"/>
        <rFont val="Arial"/>
        <family val="2"/>
      </rPr>
      <t>2</t>
    </r>
    <r>
      <rPr>
        <b/>
        <sz val="6"/>
        <rFont val="Arial"/>
        <family val="2"/>
      </rPr>
      <t>-Ausstoß</t>
    </r>
  </si>
  <si>
    <t>endver-</t>
  </si>
  <si>
    <t>Emittentengruppe</t>
  </si>
  <si>
    <t>brauchs-</t>
  </si>
  <si>
    <t>bedingt</t>
  </si>
  <si>
    <r>
      <t>1000 t CO</t>
    </r>
    <r>
      <rPr>
        <vertAlign val="subscript"/>
        <sz val="6"/>
        <rFont val="Arial"/>
        <family val="2"/>
      </rPr>
      <t>2</t>
    </r>
  </si>
  <si>
    <t>-36 -</t>
  </si>
  <si>
    <t xml:space="preserve"> Sonstige Wirtschaftszweige </t>
  </si>
  <si>
    <t xml:space="preserve">  </t>
  </si>
  <si>
    <t>Brennstoff/Energieträger</t>
  </si>
  <si>
    <t>Emissionsfaktor</t>
  </si>
  <si>
    <r>
      <t>Kilogramm CO</t>
    </r>
    <r>
      <rPr>
        <vertAlign val="subscript"/>
        <sz val="8"/>
        <rFont val="Arial"/>
        <family val="2"/>
      </rPr>
      <t>2</t>
    </r>
    <r>
      <rPr>
        <sz val="8"/>
        <rFont val="Arial"/>
        <family val="2"/>
      </rPr>
      <t>/
Gigajoule</t>
    </r>
  </si>
  <si>
    <t>6. Tableau zum Vergleich gebräuchlicher Maßeinheiten der Wärmeenergie</t>
  </si>
  <si>
    <t>Impressum</t>
  </si>
  <si>
    <t>• Die Datei ist gespeichert im Format EXCEL für MS Windows XP</t>
  </si>
  <si>
    <t>Erscheinungsweise: jährlich</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</si>
  <si>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</si>
  <si>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</si>
  <si>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</si>
  <si>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</si>
  <si>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</si>
  <si>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</si>
  <si>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</si>
  <si>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</si>
  <si>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</si>
  <si>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Energiebilanz und CO2-Bilanz Thüringens 2007</t>
  </si>
  <si>
    <r>
      <t>Copyright</t>
    </r>
    <r>
      <rPr>
        <sz val="10"/>
        <rFont val="Arial"/>
        <family val="0"/>
      </rPr>
      <t>: Thüringer Landesamt für Statistik, Erfurt, 2010</t>
    </r>
  </si>
  <si>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</si>
  <si>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</si>
  <si>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</si>
  <si>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</si>
  <si>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</si>
  <si>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</si>
  <si>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</si>
  <si>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</si>
  <si>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</si>
  <si>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</si>
  <si>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</si>
  <si>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</si>
  <si>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</si>
  <si>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</si>
  <si>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</si>
  <si>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</si>
  <si>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</si>
  <si>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</si>
  <si>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</si>
  <si>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</si>
  <si>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</si>
  <si>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r>
      <t>3. CO</t>
    </r>
    <r>
      <rPr>
        <vertAlign val="subscript"/>
        <sz val="9"/>
        <rFont val="Helvetica"/>
        <family val="2"/>
      </rPr>
      <t>2</t>
    </r>
    <r>
      <rPr>
        <sz val="9"/>
        <rFont val="Helvetica"/>
        <family val="0"/>
      </rPr>
      <t>-Emissionen aus dem Endenergieverbrauch nach Energieträgern</t>
    </r>
  </si>
  <si>
    <t>Der bundeseinheitliche Rahmen für die Energiebilanz wird durch die Arbeitsgemeinschaft Energiebilanzen fixiert. Die folgenden Ausführungen basieren im Wesentlichen darauf (siehe Energiebilanzen der Bundesrepublik Deutschland, Band III, Frankfurt 1989).</t>
  </si>
  <si>
    <r>
      <t xml:space="preserve">Im Umwandlungsbereich wird grundsätzlich nach dem Bruttoprinzip verbucht, d. h. Sekundärenergieträger die noch einmal einer Umwandlung unterliegen, werden jeweils wieder in voller Höhe in Einsatz und Ausstoß erfasst. Dies  ist z. B. der Fall bei Braunkohlenbriketts, die in Kraftwerken eingesetzt werden, nachdem sie in Brikettfabriken ihre Umwandlung aus Rohkohle erfuhren. </t>
    </r>
    <r>
      <rPr>
        <b/>
        <sz val="9"/>
        <rFont val="Helvetica"/>
        <family val="0"/>
      </rPr>
      <t>Umwandlungseinsatz und Umwandlungsausstoß</t>
    </r>
    <r>
      <rPr>
        <sz val="9"/>
        <rFont val="Helvetica"/>
        <family val="0"/>
      </rPr>
      <t xml:space="preserve"> enthalten - für sich betrachtet - Doppelzählungen, die aber in der Zeile "Energieangebot nach Umwandlungsbilanz" wieder eliminiert werden, da in diese Zeile die Differenz zwischen Umwandlungseinsatz und Umwandlungsausstoß eingeht.</t>
    </r>
  </si>
  <si>
    <t>Kohlen</t>
  </si>
  <si>
    <t>Erneuerbare ET</t>
  </si>
  <si>
    <t xml:space="preserve">-    </t>
  </si>
  <si>
    <t xml:space="preserve">               x</t>
  </si>
  <si>
    <t>Kraftwerke</t>
  </si>
  <si>
    <t>Endenergie-verbrauch</t>
  </si>
  <si>
    <r>
      <t xml:space="preserve">Beim Endenergieverbrauch wird die Energieverwendung der einzelnen Energieträger den einzelnen Verbrauchergruppen zugeordnet. Er beruht für den Bereich </t>
    </r>
    <r>
      <rPr>
        <b/>
        <sz val="9"/>
        <rFont val="Helvetica"/>
        <family val="0"/>
      </rPr>
      <t xml:space="preserve">Gewinnung von Steinen und Erden, sonstiger Bergbau und Verarbeitendes Gewerbe </t>
    </r>
    <r>
      <rPr>
        <sz val="9"/>
        <rFont val="Helvetica"/>
        <family val="0"/>
      </rPr>
      <t>weitgehend auf den Angaben der Betriebe von Industrieunternehmen mit im Algemeinen 20 Beschäftigten und mehr. Die Gruppierung basiert ab diesem Bilanzjahr auf der "Gliederung der Klassifikation der Wirtschaftszweige, Ausgabe 2003" (WZ 2003), die für alle amtlichen Statistiken im Produzierenden Gewerbe seit 2003 verbindlich ist.</t>
    </r>
  </si>
  <si>
    <t>Gewinnung von</t>
  </si>
  <si>
    <t>Steinen und Erden</t>
  </si>
  <si>
    <r>
      <t xml:space="preserve">sonstiger Bergbau </t>
    </r>
    <r>
      <rPr>
        <vertAlign val="superscript"/>
        <sz val="8"/>
        <rFont val="Arial"/>
        <family val="2"/>
      </rPr>
      <t>1)</t>
    </r>
    <r>
      <rPr>
        <sz val="8"/>
        <rFont val="Arial"/>
        <family val="2"/>
      </rPr>
      <t>,</t>
    </r>
  </si>
  <si>
    <t>1) bis 2002 einschl. Heizkraftwerke - 2) Sonstige Energieerzeuger, Verbrauch in den Umwandlungsbereichen</t>
  </si>
  <si>
    <t>Verarbeitendes Gewerbe,
sonstiger Bergbau, 
Gewinnung von Steinen 
und Erden</t>
  </si>
  <si>
    <t xml:space="preserve"> VERARBEITENDES GEWERBE,</t>
  </si>
  <si>
    <t xml:space="preserve">Gegenüber dem Vorjahr verringerte sich der Primärenergieverbrauch im Jahr 2007 um 0,8 Prozent. Er betrug damit noch 70,1 Prozent der verbrauchten Gesamtmenge des zu betrachtenden Ausgangsjahres 1990. Der Kohleeinsatz erhöhte sich gegenüber dem Vorjahr um 21,5 Prozent, beträgt aber nur noch 2,2 Prozent der Masse von 1990. Die seit Mitte der neunziger Jahre zu beobachtende Dominanz von Öl und Gas innerhalb der Energieträgerstruktur setzte sich auch 2007 mit einem realisierten Anteil  von  64,1 Prozent  am  gesamten  Primärenergieverbrauch  (Mineralöle  30,3  Prozent, Erdgas  33,8 Prozent) weiter fort. </t>
  </si>
  <si>
    <t>Beim Einsatz erneuerbarer Energieträger ist der Verbrauch von Biomasse gegenüber 2006  um 3,7 Prozent zurückgegangen.</t>
  </si>
  <si>
    <t xml:space="preserve"> SONSTIGER BERGBAU UND GEWINNUNG</t>
  </si>
  <si>
    <r>
      <t xml:space="preserve"> VON STEINEN UND ERDEN  INSGESAMT</t>
    </r>
    <r>
      <rPr>
        <vertAlign val="superscript"/>
        <sz val="6"/>
        <rFont val="Arial"/>
        <family val="2"/>
      </rPr>
      <t xml:space="preserve"> 1)</t>
    </r>
  </si>
  <si>
    <t>Zei-
le</t>
  </si>
  <si>
    <r>
      <t>Ein zusammenfassendes Bild über die im Land emittierten CO</t>
    </r>
    <r>
      <rPr>
        <vertAlign val="subscript"/>
        <sz val="9"/>
        <rFont val="Arial"/>
        <family val="2"/>
      </rPr>
      <t>2</t>
    </r>
    <r>
      <rPr>
        <sz val="9"/>
        <rFont val="Arial"/>
        <family val="2"/>
      </rPr>
      <t>-Mengen liefert das Flussbild zur CO</t>
    </r>
    <r>
      <rPr>
        <vertAlign val="subscript"/>
        <sz val="9"/>
        <rFont val="Arial"/>
        <family val="2"/>
      </rPr>
      <t>2</t>
    </r>
    <r>
      <rPr>
        <sz val="9"/>
        <rFont val="Arial"/>
        <family val="2"/>
      </rPr>
      <t>-Bilanz, das seit 1999 Bestandteil dieser Veröffentlichung ist (siehe Anhang).</t>
    </r>
  </si>
  <si>
    <t>Auf das Energieflussbild muss in diesem Bericht verzichtet werden, da der  Fernwärmeausstoß der "Heizkraftwerke der allgemeinen Versorgung (nur KWK)" im Erstellungsprogramm noch nicht berücksichtigt ist.</t>
  </si>
  <si>
    <t>1) Durchschnittswert</t>
  </si>
  <si>
    <t>Steinkohle Umwandlungsbereich</t>
  </si>
  <si>
    <t xml:space="preserve">   Haushalte/GHD</t>
  </si>
  <si>
    <t xml:space="preserve">   Verarbeitendes Gewerbe</t>
  </si>
  <si>
    <t>Braunkohle Umwandlungsbereich (ohne IKW)</t>
  </si>
  <si>
    <t xml:space="preserve">     IKW</t>
  </si>
  <si>
    <t xml:space="preserve">     Verarbeitendes Gewerbe</t>
  </si>
  <si>
    <t xml:space="preserve">     Kleinverbraucher</t>
  </si>
  <si>
    <t xml:space="preserve">Braunkohlenbriketts </t>
  </si>
  <si>
    <t xml:space="preserve">     andere Verbraucher</t>
  </si>
  <si>
    <t>Braunkohlenkoks</t>
  </si>
  <si>
    <t xml:space="preserve">     übrige Umwandlung und Kleinverbraucher</t>
  </si>
  <si>
    <t>Staub- und Trockenkohle</t>
  </si>
  <si>
    <t>Hartbraunkohle</t>
  </si>
  <si>
    <t>Rohöl</t>
  </si>
  <si>
    <t>Motorenbenzin</t>
  </si>
  <si>
    <t>Rohbenzin</t>
  </si>
  <si>
    <t>Flugturbinenkraftstoff/Petroleum</t>
  </si>
  <si>
    <t>Dieselkraftstoff</t>
  </si>
  <si>
    <t>Petrolkoks</t>
  </si>
  <si>
    <t>Raffineriegas</t>
  </si>
  <si>
    <t>Kokereigas, Stadtgas</t>
  </si>
  <si>
    <t>Erdölgas</t>
  </si>
  <si>
    <t>Grubengas</t>
  </si>
  <si>
    <t>Gichtgas</t>
  </si>
  <si>
    <t>Thüringen-Faktor Fernwärme</t>
  </si>
  <si>
    <t>Abfall</t>
  </si>
  <si>
    <t>BRD-Generalfaktor Strom</t>
  </si>
  <si>
    <r>
      <t>Für die territoriale Betrachtung ist die endverbrauchsbezogene CO</t>
    </r>
    <r>
      <rPr>
        <vertAlign val="subscript"/>
        <sz val="9"/>
        <rFont val="Helvetica"/>
        <family val="0"/>
      </rPr>
      <t>2</t>
    </r>
    <r>
      <rPr>
        <sz val="9"/>
        <rFont val="Helvetica"/>
        <family val="0"/>
      </rPr>
      <t>-Bilanz von entscheidener Bedeutung. In dieser Bilanz wird die in Thüringen verbrauchte Energie den  jeweiligen Verbrauchergruppen zugeordnet, wobei die im Umwandlungsbereich entstandenen CO</t>
    </r>
    <r>
      <rPr>
        <vertAlign val="subscript"/>
        <sz val="9"/>
        <rFont val="Helvetica"/>
        <family val="0"/>
      </rPr>
      <t>2</t>
    </r>
    <r>
      <rPr>
        <sz val="9"/>
        <rFont val="Helvetica"/>
        <family val="0"/>
      </rPr>
      <t>-Mengen auf die Endverbraucher umgelegt werden. So emittiert z. B. Strom Kohlendioxid nicht beim Verbrauch, sondern bei seiner Erzeugung, wird aber bei dieser Bilanz-Methode dem Endenergieverbrauch angelastet. Stromverbrauchssenkungen wirken sich positiv auf die Bilanz aus, nicht jedoch der Ersatz von eigenem Strom aus Erdgas durch Importstrom.</t>
    </r>
  </si>
  <si>
    <r>
      <t>Eine andere Perspektive bietet die CO</t>
    </r>
    <r>
      <rPr>
        <vertAlign val="subscript"/>
        <sz val="9"/>
        <rFont val="Helvetica"/>
        <family val="0"/>
      </rPr>
      <t>2</t>
    </r>
    <r>
      <rPr>
        <sz val="9"/>
        <rFont val="Helvetica"/>
        <family val="0"/>
      </rPr>
      <t>-Quellenbilanz, die die CO</t>
    </r>
    <r>
      <rPr>
        <vertAlign val="subscript"/>
        <sz val="9"/>
        <rFont val="Helvetica"/>
        <family val="0"/>
      </rPr>
      <t>2</t>
    </r>
    <r>
      <rPr>
        <sz val="9"/>
        <rFont val="Helvetica"/>
        <family val="0"/>
      </rPr>
      <t>-Emissionen dem Land zurechnet, in dem das Kohlendioxid tatsächlich entsteht. Vorteil dieser Bilanz-Methode ist die internationale Vergleichbarkeit, die damit auch die Ausgangsbasis für den Fall eines internationalen Handels mit Emissions-Zertifikaten ist.</t>
    </r>
  </si>
  <si>
    <t>Energieeinheiten</t>
  </si>
  <si>
    <t>Definierte Einheiten für die Energie sind:</t>
  </si>
  <si>
    <t>Joule (J) - für Energie, Arbeit und Wärmemenge;</t>
  </si>
  <si>
    <t>Watt (W) - für Leistung, Energiestrom und Wärmestrom.</t>
  </si>
  <si>
    <t>Dabei gilt: 1 Joule (J) = 1 Newtonmeter (Nm) = 1 Wattsekunde (Ws).</t>
  </si>
  <si>
    <t xml:space="preserve">              -</t>
  </si>
  <si>
    <t xml:space="preserve">              x</t>
  </si>
  <si>
    <t xml:space="preserve"> Industriewärmekraftwerke</t>
  </si>
  <si>
    <t xml:space="preserve"> Industriewärmekraftwerke </t>
  </si>
  <si>
    <t>erneuer-</t>
  </si>
  <si>
    <t>bare ET</t>
  </si>
  <si>
    <t>Gebräuchliche Vorsätze und Vorsatzzeichen für Energieeinheiten sind:</t>
  </si>
  <si>
    <r>
      <t xml:space="preserve">Bei den </t>
    </r>
    <r>
      <rPr>
        <b/>
        <sz val="9"/>
        <rFont val="Helvetica"/>
        <family val="0"/>
      </rPr>
      <t>Wasserkraftwerken</t>
    </r>
    <r>
      <rPr>
        <sz val="9"/>
        <rFont val="Helvetica"/>
        <family val="0"/>
      </rPr>
      <t xml:space="preserve"> wird in der Bilanzspalte Wasserkraft ausschließlich die Stromerzeugung aus Laufwasser berücksichtigt. Die Stromerzeugung der Pumpspeicherwerke ist nur in der Spalte Strom ausgewiesen, da es sich dabei um einen Umwandlungsprozess von Strom handelt. Als Umwandlungseinsatz wird der Pumpstromverbrauch verbucht, als Umwandlungsausstoß die Pumpstromerzeugung.</t>
    </r>
  </si>
  <si>
    <t>- Betriebe des Verarbeitenden Gewerbes mit weniger als 20 Beschäftigten</t>
  </si>
  <si>
    <r>
      <t xml:space="preserve">Andere Braunkohlen-Produkte </t>
    </r>
    <r>
      <rPr>
        <vertAlign val="superscript"/>
        <sz val="8"/>
        <rFont val="Arial"/>
        <family val="2"/>
      </rPr>
      <t>2)</t>
    </r>
  </si>
  <si>
    <r>
      <t>Basierend auf der Energiebilanz erfolgt im Thüringer Landesamt für Statistik die Berechnung der energiebedingten Kohlendioxid-(CO</t>
    </r>
    <r>
      <rPr>
        <vertAlign val="subscript"/>
        <sz val="9"/>
        <rFont val="Helvetica"/>
        <family val="0"/>
      </rPr>
      <t>2</t>
    </r>
    <r>
      <rPr>
        <sz val="9"/>
        <rFont val="Helvetica"/>
        <family val="0"/>
      </rPr>
      <t>-)Emissionen. Hierfür wird der Verbrauch von fossilen kohlenstoffhaltigen Energieträgern mit brennstoffspezifischen Emissionsfaktoren belastet. Diese Faktoren werden vom Bundesumweltamt einheitlich zur Verfügung gestellt und sind Bestandteil dieser Veröffentlichung.</t>
    </r>
  </si>
  <si>
    <r>
      <t>Giga   (G)   =   10</t>
    </r>
    <r>
      <rPr>
        <vertAlign val="superscript"/>
        <sz val="9"/>
        <rFont val="Helvetica"/>
        <family val="0"/>
      </rPr>
      <t>9</t>
    </r>
    <r>
      <rPr>
        <sz val="9"/>
        <rFont val="Helvetica"/>
        <family val="0"/>
      </rPr>
      <t xml:space="preserve">     (Milliarde)</t>
    </r>
  </si>
  <si>
    <r>
      <t>Mega  (M)   =   10</t>
    </r>
    <r>
      <rPr>
        <vertAlign val="superscript"/>
        <sz val="9"/>
        <rFont val="Helvetica"/>
        <family val="0"/>
      </rPr>
      <t>6</t>
    </r>
    <r>
      <rPr>
        <sz val="9"/>
        <rFont val="Helvetica"/>
        <family val="0"/>
      </rPr>
      <t xml:space="preserve">     (Million)</t>
    </r>
  </si>
  <si>
    <r>
      <t>Tera    (T)   =   10</t>
    </r>
    <r>
      <rPr>
        <vertAlign val="superscript"/>
        <sz val="9"/>
        <rFont val="Helvetica"/>
        <family val="0"/>
      </rPr>
      <t>12</t>
    </r>
    <r>
      <rPr>
        <sz val="9"/>
        <rFont val="Helvetica"/>
        <family val="0"/>
      </rPr>
      <t xml:space="preserve">    (Billion)</t>
    </r>
  </si>
  <si>
    <r>
      <t>Peta    (P)   =   10</t>
    </r>
    <r>
      <rPr>
        <vertAlign val="superscript"/>
        <sz val="9"/>
        <rFont val="Helvetica"/>
        <family val="0"/>
      </rPr>
      <t>15</t>
    </r>
    <r>
      <rPr>
        <sz val="9"/>
        <rFont val="Helvetica"/>
        <family val="0"/>
      </rPr>
      <t xml:space="preserve">    (Billiarde)  </t>
    </r>
  </si>
  <si>
    <r>
      <t>Kilo     (k)   =    10</t>
    </r>
    <r>
      <rPr>
        <vertAlign val="superscript"/>
        <sz val="9"/>
        <rFont val="Helvetica"/>
        <family val="0"/>
      </rPr>
      <t>3</t>
    </r>
    <r>
      <rPr>
        <sz val="9"/>
        <rFont val="Helvetica"/>
        <family val="0"/>
      </rPr>
      <t xml:space="preserve">     (Tausend)</t>
    </r>
  </si>
  <si>
    <t>Energieträger</t>
  </si>
  <si>
    <t>Davon</t>
  </si>
  <si>
    <t>insgesamt</t>
  </si>
  <si>
    <t>Wasserkraft</t>
  </si>
  <si>
    <t>Sonstige</t>
  </si>
  <si>
    <t>Terajoule (TJ)</t>
  </si>
  <si>
    <t>Anteile am Insgesamt in %</t>
  </si>
  <si>
    <t xml:space="preserve">.    </t>
  </si>
  <si>
    <t>Jahr</t>
  </si>
  <si>
    <t>Umwandlungseinsatz,</t>
  </si>
  <si>
    <t>Eigenverbrauch und</t>
  </si>
  <si>
    <t>Stein-</t>
  </si>
  <si>
    <t>Braun-</t>
  </si>
  <si>
    <t>Mineral-</t>
  </si>
  <si>
    <t>Verluste insgesamt</t>
  </si>
  <si>
    <t>öle</t>
  </si>
  <si>
    <t>Primärer</t>
  </si>
  <si>
    <t>Umwand-</t>
  </si>
  <si>
    <t>Verbrauch und</t>
  </si>
  <si>
    <t>Nichtener-</t>
  </si>
  <si>
    <t>End-</t>
  </si>
  <si>
    <t>Energieverbrauch</t>
  </si>
  <si>
    <t>Primär-</t>
  </si>
  <si>
    <t>Sekundär-</t>
  </si>
  <si>
    <t>lungs-</t>
  </si>
  <si>
    <t>Verluste in der</t>
  </si>
  <si>
    <t>getischer</t>
  </si>
  <si>
    <t>energie-</t>
  </si>
  <si>
    <t>ET</t>
  </si>
  <si>
    <t>einsatz</t>
  </si>
  <si>
    <t>ausstoß</t>
  </si>
  <si>
    <r>
      <t xml:space="preserve">Energieumw. </t>
    </r>
    <r>
      <rPr>
        <vertAlign val="superscript"/>
        <sz val="8"/>
        <rFont val="Arial"/>
        <family val="2"/>
      </rPr>
      <t>1)</t>
    </r>
  </si>
  <si>
    <t>Verbrauch</t>
  </si>
  <si>
    <t>verbrauch</t>
  </si>
  <si>
    <t xml:space="preserve">5. Endenergieverbrauch nach Verbrauchergruppen </t>
  </si>
  <si>
    <t>Insgesamt</t>
  </si>
  <si>
    <t>Haushalte, Gewerbe,</t>
  </si>
  <si>
    <t>Handel, Dienstleistungen</t>
  </si>
  <si>
    <t>und</t>
  </si>
  <si>
    <t>übrige Verbraucher</t>
  </si>
  <si>
    <t>6. Endenergieverbrauch im Bereich Gewinnung von Steinen und Erden, sonstiger Bergbau</t>
  </si>
  <si>
    <t xml:space="preserve">x    </t>
  </si>
  <si>
    <t>und übrige Verbraucher nach Energieträgern</t>
  </si>
  <si>
    <t>Mengeneinheiten in Wärmeeinheiten zur Thüringer Energiebilanz 2007</t>
  </si>
  <si>
    <r>
      <t>1. CO</t>
    </r>
    <r>
      <rPr>
        <b/>
        <vertAlign val="subscript"/>
        <sz val="8"/>
        <rFont val="Arial"/>
        <family val="2"/>
      </rPr>
      <t>2</t>
    </r>
    <r>
      <rPr>
        <b/>
        <sz val="8"/>
        <rFont val="Arial"/>
        <family val="2"/>
      </rPr>
      <t>-</t>
    </r>
    <r>
      <rPr>
        <b/>
        <sz val="10"/>
        <rFont val="Arial"/>
        <family val="2"/>
      </rPr>
      <t>Quellenbilanz Thüringens 2007</t>
    </r>
  </si>
  <si>
    <r>
      <t>3. CO</t>
    </r>
    <r>
      <rPr>
        <b/>
        <vertAlign val="subscript"/>
        <sz val="10"/>
        <rFont val="Arial"/>
        <family val="2"/>
      </rPr>
      <t>2</t>
    </r>
    <r>
      <rPr>
        <b/>
        <sz val="10"/>
        <rFont val="Arial"/>
        <family val="2"/>
      </rPr>
      <t>- Emissionsfaktoren 2007 nach Energieträgern</t>
    </r>
  </si>
  <si>
    <t xml:space="preserve"> - 20 -</t>
  </si>
  <si>
    <t xml:space="preserve"> - 21 -</t>
  </si>
  <si>
    <t>Thüringer Landesamt für Statistik</t>
  </si>
  <si>
    <t>noch: Mineralöle</t>
  </si>
  <si>
    <t>Strom und andere Energieträger</t>
  </si>
  <si>
    <t xml:space="preserve">Energieträger insgesamt </t>
  </si>
  <si>
    <t>Heizöl</t>
  </si>
  <si>
    <t>Naturgas</t>
  </si>
  <si>
    <t>Erneuerbare Energieträger</t>
  </si>
  <si>
    <t>davon</t>
  </si>
  <si>
    <t>Bi-</t>
  </si>
  <si>
    <t>Andere</t>
  </si>
  <si>
    <t>Schw.</t>
  </si>
  <si>
    <t>Stadt-</t>
  </si>
  <si>
    <t>lanz-</t>
  </si>
  <si>
    <t>Kohle</t>
  </si>
  <si>
    <t>Bri-</t>
  </si>
  <si>
    <t>Koks</t>
  </si>
  <si>
    <t>Briketts</t>
  </si>
  <si>
    <t>Hart-</t>
  </si>
  <si>
    <t>Otto</t>
  </si>
  <si>
    <t>Diesel-</t>
  </si>
  <si>
    <t>Flug-</t>
  </si>
  <si>
    <t>Flüs-</t>
  </si>
  <si>
    <t>gas,</t>
  </si>
  <si>
    <t>Erd-</t>
  </si>
  <si>
    <t>Wasser-</t>
  </si>
  <si>
    <t>Wind-</t>
  </si>
  <si>
    <t>Klärgas,</t>
  </si>
  <si>
    <t>Solar-</t>
  </si>
  <si>
    <t>Fern-</t>
  </si>
  <si>
    <t>Summe</t>
  </si>
  <si>
    <t>zei-</t>
  </si>
  <si>
    <t>(roh)</t>
  </si>
  <si>
    <t>ketts</t>
  </si>
  <si>
    <t>kohlen-</t>
  </si>
  <si>
    <t>braun-</t>
  </si>
  <si>
    <t>kraft-</t>
  </si>
  <si>
    <t>turb.</t>
  </si>
  <si>
    <t>leicht</t>
  </si>
  <si>
    <t>schwer</t>
  </si>
  <si>
    <t>ölpro-</t>
  </si>
  <si>
    <t>sig-</t>
  </si>
  <si>
    <t>Koke-</t>
  </si>
  <si>
    <t>gas</t>
  </si>
  <si>
    <t xml:space="preserve">kraft  </t>
  </si>
  <si>
    <t>kraft</t>
  </si>
  <si>
    <t>Deponie-</t>
  </si>
  <si>
    <t>energie</t>
  </si>
  <si>
    <t>wärme</t>
  </si>
  <si>
    <t>le</t>
  </si>
  <si>
    <t>produkte</t>
  </si>
  <si>
    <t>kohle</t>
  </si>
  <si>
    <t>stoffe</t>
  </si>
  <si>
    <t>stoff</t>
  </si>
  <si>
    <t>kraftst.</t>
  </si>
  <si>
    <t xml:space="preserve">dukte </t>
  </si>
  <si>
    <t>reigas</t>
  </si>
  <si>
    <t>träger</t>
  </si>
  <si>
    <t>Tabelle 1:  Spezifische Mengeneinheiten</t>
  </si>
  <si>
    <t>1 000 t</t>
  </si>
  <si>
    <t>Mill. m³</t>
  </si>
  <si>
    <t>Mill. kWh</t>
  </si>
  <si>
    <t>TJ</t>
  </si>
  <si>
    <t>Bilanzspalte</t>
  </si>
  <si>
    <t xml:space="preserve"> Gewinnung</t>
  </si>
  <si>
    <t>-</t>
  </si>
  <si>
    <t xml:space="preserve"> Bezüge </t>
  </si>
  <si>
    <t>PRIMÄR-</t>
  </si>
  <si>
    <t xml:space="preserve"> Bestandsentnahme</t>
  </si>
  <si>
    <t>ENERGIE-</t>
  </si>
  <si>
    <t xml:space="preserve"> ENERGIEAUFKOMMEN</t>
  </si>
  <si>
    <t>BILANZ</t>
  </si>
  <si>
    <t xml:space="preserve"> Lieferungen</t>
  </si>
  <si>
    <t xml:space="preserve"> Bestandsaufstockung</t>
  </si>
  <si>
    <t xml:space="preserve"> PRIMÄRENERGIEVERBRAUCH</t>
  </si>
  <si>
    <t>Um-</t>
  </si>
  <si>
    <t>Z</t>
  </si>
  <si>
    <t>wand-</t>
  </si>
  <si>
    <t>N</t>
  </si>
  <si>
    <t xml:space="preserve"> Wasserkraftanlagen</t>
  </si>
  <si>
    <t>A</t>
  </si>
  <si>
    <t>ein-</t>
  </si>
  <si>
    <t xml:space="preserve"> Windkraft-, Photovoltaik- und andere Anlagen</t>
  </si>
  <si>
    <t>L</t>
  </si>
  <si>
    <t>satz</t>
  </si>
  <si>
    <t>I</t>
  </si>
  <si>
    <t xml:space="preserve"> Sonstige Energieerzeuger</t>
  </si>
  <si>
    <t>B</t>
  </si>
  <si>
    <t xml:space="preserve"> UMWANDLUNGSEINSATZ INSGESAMT</t>
  </si>
  <si>
    <t>S</t>
  </si>
  <si>
    <t>G</t>
  </si>
  <si>
    <t>U</t>
  </si>
  <si>
    <t>aus-</t>
  </si>
  <si>
    <t>D</t>
  </si>
  <si>
    <t>stoß</t>
  </si>
  <si>
    <t xml:space="preserve"> UMWANDLUNGSAUSSTOß  INSGESAMT </t>
  </si>
  <si>
    <t>W</t>
  </si>
  <si>
    <t xml:space="preserve"> Steinkohlenzechen, Braunkohlengruben, Brikettfabriken</t>
  </si>
  <si>
    <t>M</t>
  </si>
  <si>
    <t>bei Ge-</t>
  </si>
  <si>
    <t xml:space="preserve"> Kraftwerke, Heizwerke</t>
  </si>
  <si>
    <t>winnung</t>
  </si>
  <si>
    <t xml:space="preserve"> Erdöl- und Erdgasgewinnung</t>
  </si>
  <si>
    <t>wandlung</t>
  </si>
  <si>
    <t xml:space="preserve"> EN.-VERBRAUCH IM UMWANDLUNGSBEREICH</t>
  </si>
  <si>
    <t xml:space="preserve"> Fackel- und Leitungsverluste</t>
  </si>
  <si>
    <t xml:space="preserve"> ENERGIEANGEBOT NACH UMWANDLUNG</t>
  </si>
  <si>
    <t xml:space="preserve"> Nichtenergetischer Verbrauch</t>
  </si>
  <si>
    <t xml:space="preserve"> Statistische Differenzen</t>
  </si>
  <si>
    <t xml:space="preserve"> ENDENERGIEVERBRAUCH</t>
  </si>
  <si>
    <t xml:space="preserve">               .    </t>
  </si>
  <si>
    <t xml:space="preserve"> Gewinnung von Steinen und Erden, sonst. Bergbau</t>
  </si>
  <si>
    <t>.</t>
  </si>
  <si>
    <t xml:space="preserve"> Ernährungsgewerbe und Tabakverarbeitung</t>
  </si>
  <si>
    <t xml:space="preserve">                   -</t>
  </si>
  <si>
    <t xml:space="preserve">                  x</t>
  </si>
  <si>
    <t xml:space="preserve"> Textil-, Bekleidungs-, Ledergewerbe</t>
  </si>
  <si>
    <t xml:space="preserve"> Holz-, Papier-, Verlags- und Druckgewerbe</t>
  </si>
  <si>
    <t xml:space="preserve"> Chemische Industrie</t>
  </si>
  <si>
    <t xml:space="preserve"> Herstellung von Gummi- und Kunststoffwaren</t>
  </si>
  <si>
    <t xml:space="preserve"> Glasgewerbe, Keramik, Verarbeitung von</t>
  </si>
  <si>
    <t xml:space="preserve">  Steinen und Erden</t>
  </si>
  <si>
    <t xml:space="preserve"> Metallerzeugung und -bearbeitung</t>
  </si>
  <si>
    <t xml:space="preserve"> Herstellung von Metallerzeugnissen</t>
  </si>
  <si>
    <t xml:space="preserve"> Maschinenbau</t>
  </si>
  <si>
    <t xml:space="preserve"> Herstellung von Büromaschinen, DV-Geräten und -ein-</t>
  </si>
  <si>
    <t xml:space="preserve">  richtungen; Elektrotechnik</t>
  </si>
  <si>
    <t xml:space="preserve"> Medizin-, Mess-, Steuer- und Regelungstechnik; Optik</t>
  </si>
  <si>
    <t>END-</t>
  </si>
  <si>
    <t xml:space="preserve"> Herstellung von Kraftwagen und Kraftwagenteilen und</t>
  </si>
  <si>
    <t xml:space="preserve">  sonstiger Fahrzeugbau</t>
  </si>
  <si>
    <t>VER-</t>
  </si>
  <si>
    <t xml:space="preserve"> Herst. von Möbeln, Schmuck, Musikinstrumenten, Sport-</t>
  </si>
  <si>
    <t>BRAUCH</t>
  </si>
  <si>
    <t xml:space="preserve">  geräten, Spielwaren und sonstigen Erzeugnissen  </t>
  </si>
  <si>
    <t xml:space="preserve"> Recycling </t>
  </si>
  <si>
    <t xml:space="preserve"> Schienenverkehr</t>
  </si>
  <si>
    <t xml:space="preserve"> Straßenverkehr</t>
  </si>
  <si>
    <t xml:space="preserve"> Luftverkehr</t>
  </si>
  <si>
    <t xml:space="preserve"> Küsten- und Binnenschiffahrt</t>
  </si>
  <si>
    <t xml:space="preserve"> VERKEHR INSGESAMT</t>
  </si>
  <si>
    <t xml:space="preserve"> Haushalte</t>
  </si>
  <si>
    <t xml:space="preserve"> HAUSHALTE + GEW., HANDEL, DL + übrige VERBR.</t>
  </si>
  <si>
    <t>Zeichenerklärung:</t>
  </si>
  <si>
    <t xml:space="preserve">     nicht belegt</t>
  </si>
  <si>
    <t xml:space="preserve"> -</t>
  </si>
  <si>
    <t xml:space="preserve">     nichts vorhanden (genau Null) oder Wert &lt; 0,5</t>
  </si>
  <si>
    <t>Stand:</t>
  </si>
  <si>
    <t xml:space="preserve">     Zahlenwert unbekannt</t>
  </si>
  <si>
    <t xml:space="preserve"> - 22 -</t>
  </si>
  <si>
    <t xml:space="preserve"> - 23 -</t>
  </si>
  <si>
    <t xml:space="preserve">Strom </t>
  </si>
  <si>
    <t>Tabelle 2:  Terajoule</t>
  </si>
  <si>
    <t xml:space="preserve"> - 24 -</t>
  </si>
  <si>
    <t xml:space="preserve"> - 25 -</t>
  </si>
  <si>
    <t>Tabelle 3:  Steinkohleneinheiten (SKE)</t>
  </si>
  <si>
    <t>1 000 t SKE</t>
  </si>
  <si>
    <t xml:space="preserve"> - 26 -</t>
  </si>
  <si>
    <t>1) Detaillierte und aktuelle Angaben zur Stromversorgung in Thüringen können dem vierteljährlich erscheinenden Statistischen Bericht „Energiewirtschaft in Thüringen“  (Best.-Nr.: 05401) entnommen werden.</t>
  </si>
  <si>
    <t>- Statistischer Bericht über die Energiewirtschaft in Thüringen</t>
  </si>
  <si>
    <t xml:space="preserve">   des Bergbaus und der Gewinnung von Steinen und Erden in Thüringen</t>
  </si>
  <si>
    <t>- Jahres-Erhebung über die Energieverwendung der Betriebe des Verarbeitenden Gewerbes sowie</t>
  </si>
  <si>
    <t>Energie-</t>
  </si>
  <si>
    <t xml:space="preserve"> - 27 -</t>
  </si>
  <si>
    <t>Tabelle 4:  Rohöleinheiten (RÖE)</t>
  </si>
  <si>
    <t>1 000 t RÖE</t>
  </si>
  <si>
    <t xml:space="preserve"> - 28 -</t>
  </si>
  <si>
    <t xml:space="preserve">5.  Heizwerte der Energieträger für die Umrechnung von spezifischen </t>
  </si>
  <si>
    <t>Mengen-</t>
  </si>
  <si>
    <t>Heizwert</t>
  </si>
  <si>
    <t>SKE-</t>
  </si>
  <si>
    <t>einheit</t>
  </si>
  <si>
    <t>Faktor</t>
  </si>
  <si>
    <r>
      <t>Steinkohlen</t>
    </r>
    <r>
      <rPr>
        <vertAlign val="superscript"/>
        <sz val="8"/>
        <rFont val="Arial"/>
        <family val="2"/>
      </rPr>
      <t xml:space="preserve"> 1)</t>
    </r>
  </si>
  <si>
    <t>kg</t>
  </si>
  <si>
    <t>Steinkohlenbriketts</t>
  </si>
  <si>
    <t>Steinkohlenkoks</t>
  </si>
  <si>
    <r>
      <t xml:space="preserve">Braunkohlen </t>
    </r>
    <r>
      <rPr>
        <vertAlign val="superscript"/>
        <sz val="8"/>
        <rFont val="Arial"/>
        <family val="2"/>
      </rPr>
      <t>1)</t>
    </r>
  </si>
  <si>
    <r>
      <t xml:space="preserve">Braunkohlenbriketts </t>
    </r>
    <r>
      <rPr>
        <vertAlign val="superscript"/>
        <sz val="8"/>
        <rFont val="Arial"/>
        <family val="2"/>
      </rPr>
      <t>1)</t>
    </r>
  </si>
  <si>
    <r>
      <t xml:space="preserve">Hartbraunkohle </t>
    </r>
    <r>
      <rPr>
        <vertAlign val="superscript"/>
        <sz val="8"/>
        <rFont val="Arial"/>
        <family val="2"/>
      </rPr>
      <t>3)</t>
    </r>
  </si>
  <si>
    <t>Ottokraftstoffe</t>
  </si>
  <si>
    <t>Dieselkraftstoffe</t>
  </si>
  <si>
    <t>Schwerer Flugturbinenkraftstoff, Petroleum</t>
  </si>
  <si>
    <t>Heizöl, leicht</t>
  </si>
  <si>
    <t>Heizöl, schwer</t>
  </si>
  <si>
    <t>Andere Mineralölprodukte</t>
  </si>
  <si>
    <t>Flüssiggas</t>
  </si>
  <si>
    <t>Kokerei- und Stadtgas</t>
  </si>
  <si>
    <t>m³</t>
  </si>
  <si>
    <t>Erdgas</t>
  </si>
  <si>
    <r>
      <t xml:space="preserve">Klärgas und andere Biogase </t>
    </r>
    <r>
      <rPr>
        <vertAlign val="superscript"/>
        <sz val="8"/>
        <rFont val="Arial"/>
        <family val="2"/>
      </rPr>
      <t xml:space="preserve">4) </t>
    </r>
    <r>
      <rPr>
        <sz val="8"/>
        <rFont val="Arial"/>
        <family val="2"/>
      </rPr>
      <t xml:space="preserve"> </t>
    </r>
  </si>
  <si>
    <r>
      <t xml:space="preserve">Nachwachsende Rohstoffe, Brennholz </t>
    </r>
    <r>
      <rPr>
        <vertAlign val="superscript"/>
        <sz val="8"/>
        <rFont val="Arial"/>
        <family val="2"/>
      </rPr>
      <t>1)</t>
    </r>
  </si>
  <si>
    <t>Biodiesel (Rapsölmethylester)</t>
  </si>
  <si>
    <t>kWh</t>
  </si>
  <si>
    <t>Windkraft</t>
  </si>
  <si>
    <t>Solarenergie</t>
  </si>
  <si>
    <t>Elektrischer Strom</t>
  </si>
  <si>
    <t xml:space="preserve">2) Braunkohlenkoks, Staub- und Trockenkohle </t>
  </si>
  <si>
    <t xml:space="preserve">3) für EEV </t>
  </si>
  <si>
    <t>4) aus Heizwert von Methangas (35,888) - entsprechend 50% Anteil</t>
  </si>
  <si>
    <t>6.  Tableau zum Vergleich gebräuchlicher Maßeinheiten der Wärmeenergie</t>
  </si>
  <si>
    <t>Einheit</t>
  </si>
  <si>
    <t>kJ</t>
  </si>
  <si>
    <t>kcal</t>
  </si>
  <si>
    <t xml:space="preserve">  1 kJ</t>
  </si>
  <si>
    <t xml:space="preserve">  1 kcal</t>
  </si>
  <si>
    <t xml:space="preserve">  1 kWh</t>
  </si>
  <si>
    <t xml:space="preserve">  1 kg SKE</t>
  </si>
  <si>
    <t xml:space="preserve">  1 kg RÖE</t>
  </si>
  <si>
    <t>- 7 -</t>
  </si>
  <si>
    <t>Abkürzungen</t>
  </si>
  <si>
    <t>AG       Aktiengesellschaft</t>
  </si>
  <si>
    <t>EEV     Endenergieverbrauch</t>
  </si>
  <si>
    <t>ET       Energieträger</t>
  </si>
  <si>
    <t>EVU     Energieversorgungsunternehmen</t>
  </si>
  <si>
    <t>EW      Einwohner</t>
  </si>
  <si>
    <t>FHW    Fernheizwerke</t>
  </si>
  <si>
    <t xml:space="preserve">     Kraft- und Heizwerke der allgemeinen Versorgung</t>
  </si>
  <si>
    <t>Heizkraftwerke der allgemeinen Versorgung (nur KWK)</t>
  </si>
  <si>
    <t xml:space="preserve">     1) einschließlich Umwandlungseinsatz für ungekoppelte Erzeugung in Heizkraftwerken</t>
  </si>
  <si>
    <t>Wärmekraftwerke der allgemeinen Versorgung (ohne KWK)</t>
  </si>
  <si>
    <t xml:space="preserve"> Heizkraftwerke der allgemeinen Versorgung (nur KWK)</t>
  </si>
  <si>
    <t>Heizwerke</t>
  </si>
  <si>
    <t>Sonstige Energieerzeuger</t>
  </si>
  <si>
    <t>Fackelverluste</t>
  </si>
  <si>
    <t>Endenergieverbrauchsbereich zusammen</t>
  </si>
  <si>
    <t>Verbrauch in der Energiegewinnung 
  und in den Umwandlungsbereichen</t>
  </si>
  <si>
    <t xml:space="preserve"> Holzgewerbe (ohne Herstellung von Möbeln)</t>
  </si>
  <si>
    <t xml:space="preserve"> Papiergewerbe</t>
  </si>
  <si>
    <t xml:space="preserve"> Erzeugung von Roheisen, Stahl und Ferrolegierungen</t>
  </si>
  <si>
    <t xml:space="preserve"> Übrige Metallerzeugung und -bearbeitung</t>
  </si>
  <si>
    <t xml:space="preserve"> Fahrzeugbau</t>
  </si>
  <si>
    <t xml:space="preserve"> EMISSIONEN INSGESAMT</t>
  </si>
  <si>
    <t xml:space="preserve"> Ernährungsgewerbe, Tabakverarbeitung</t>
  </si>
  <si>
    <t xml:space="preserve"> Verlagsgewerbe, Druckgewerbe</t>
  </si>
  <si>
    <t xml:space="preserve"> Gewinnung von Steinen und Erden, sonstiger Bergbau</t>
  </si>
  <si>
    <t xml:space="preserve">  1) einschließlich Emissionen aus Energieverbrauch in der Energiegewinnung und in den Umwandlungsbereichen</t>
  </si>
  <si>
    <r>
      <t>Heizwerke</t>
    </r>
    <r>
      <rPr>
        <vertAlign val="superscript"/>
        <sz val="8"/>
        <rFont val="Arial"/>
        <family val="2"/>
      </rPr>
      <t xml:space="preserve"> 1)</t>
    </r>
  </si>
  <si>
    <r>
      <t>Sonstige</t>
    </r>
    <r>
      <rPr>
        <vertAlign val="superscript"/>
        <sz val="8"/>
        <rFont val="Arial"/>
        <family val="2"/>
      </rPr>
      <t xml:space="preserve"> 2)</t>
    </r>
    <r>
      <rPr>
        <sz val="8"/>
        <rFont val="Arial"/>
        <family val="2"/>
      </rPr>
      <t>,</t>
    </r>
  </si>
  <si>
    <t>Auf Grund der Liberalisierung des Strommarktes gibt es bei einigen Energieversorgungsunternehmen Probleme bei der Regionalisierung ihrer Daten. Deshalb ist die Vergleichbarkeit der Angaben zum Stromverbrauch zu denen des Vorjahres stark eingeschränkt.</t>
  </si>
  <si>
    <t>GHD    Gewerbe, Handel, Dienstleistungen</t>
  </si>
  <si>
    <t>HKW    Heizkraftwerke</t>
  </si>
  <si>
    <t>IKW      Industriekraftwerke</t>
  </si>
  <si>
    <t>PEV     Primärenergieverbrauch</t>
  </si>
  <si>
    <t>SKE     Steinkohleneinheit</t>
  </si>
  <si>
    <t>RÖE    Rohöleinheit</t>
  </si>
  <si>
    <t>t           Tonnen</t>
  </si>
  <si>
    <t>Hinweise</t>
  </si>
  <si>
    <t>- 8 -</t>
  </si>
  <si>
    <t>- 9 -</t>
  </si>
  <si>
    <t>Die wichtigsten Datenquellen sollen im Folgenden genannt sein:</t>
  </si>
  <si>
    <t xml:space="preserve">Thüringer Landesamt für Statistik: </t>
  </si>
  <si>
    <t xml:space="preserve">Statistisches Bundesamt:                                                                            </t>
  </si>
  <si>
    <t>Thüringer Ministerium für Wirtschaft, Technologie und Arbeit:</t>
  </si>
  <si>
    <t>Bundesministerium für Wirtschaft:</t>
  </si>
  <si>
    <t>Statistik der Kohlewirtschaft e. V.:</t>
  </si>
  <si>
    <t>Differenziert zeigt sich auch hier das Bild hinsichtlich der Verbrauchsstruktur der einzelnen Energieträger, wobei das Verbrauchsverhalten dieser Gruppe besonders klimaabhängig ist.</t>
  </si>
  <si>
    <t>Bundesamt für Wirtschaft:</t>
  </si>
  <si>
    <t>Mineralölwirtschaftsverband e. V.:</t>
  </si>
  <si>
    <t>Wirtschaftsverband Erdöl- und Erdgasgewinnung</t>
  </si>
  <si>
    <t>Deutscher Verband Flüssiggas e. V.:</t>
  </si>
  <si>
    <t>Bundesverband der dt. Gas- und Wasserwirtschaft e. V.:</t>
  </si>
  <si>
    <t>Arbeitsgemeinschaft Energiebilanzen:</t>
  </si>
  <si>
    <t xml:space="preserve">Deutsches Institut für Wirtschaftsforschung / Umweltbundesamt: </t>
  </si>
  <si>
    <t>- 10 -</t>
  </si>
  <si>
    <t xml:space="preserve">Wie in den Vorbemerkungen bereits angeführt, ist zur Erarbeitung einer Landesenergiebilanz eine vielseitige </t>
  </si>
  <si>
    <t>Datenbasis erforderlich.</t>
  </si>
  <si>
    <t xml:space="preserve">- Jahres-Erhebung über die Abgabe sowie Ein- und Ausfuhr von Gas sowie Erlöse der    </t>
  </si>
  <si>
    <t>- Jahres-Erhebung über Stromabsatz und Erlöse der Elektrizitätsversorgungsunternehmen</t>
  </si>
  <si>
    <t xml:space="preserve">   und Stromhändler</t>
  </si>
  <si>
    <t>- Stromerzeugungsanlagen der Betriebe im Bergbau und Verarbeitenden Gewerbe</t>
  </si>
  <si>
    <t>- Kostenstrukturerhebung bei Unternehmen der Energie- und Wasserversorgung</t>
  </si>
  <si>
    <t>- Jahres-Erhebung über die Abgabe von Flüssiggas der Verkaufsgesellschaften</t>
  </si>
  <si>
    <t>- Jahres-Erhebung über die Gewinnung, Verwendung und Abgabe von Klärgas</t>
  </si>
  <si>
    <t>- Arbeitsdaten der Abteilung Energie und Technik über den Einsatz erneuerbarer Energien im Land,</t>
  </si>
  <si>
    <t xml:space="preserve">   errechnete und geschätzte Werte</t>
  </si>
  <si>
    <t xml:space="preserve">- Kohlenabsatz-Statistik: Steinkohlen und Braunkohlen </t>
  </si>
  <si>
    <t>- Importkohlenstatistik</t>
  </si>
  <si>
    <t>- Mineralölverbrauch nach Bundesländern</t>
  </si>
  <si>
    <r>
      <t>- CO</t>
    </r>
    <r>
      <rPr>
        <vertAlign val="subscript"/>
        <sz val="9"/>
        <rFont val="Helvetica"/>
        <family val="2"/>
      </rPr>
      <t>2</t>
    </r>
    <r>
      <rPr>
        <sz val="9"/>
        <rFont val="Helvetica"/>
        <family val="2"/>
      </rPr>
      <t>-Emissionsfaktoren kohlenstoffhaltiger Energieträger</t>
    </r>
  </si>
  <si>
    <r>
      <t>1. CO</t>
    </r>
    <r>
      <rPr>
        <vertAlign val="subscript"/>
        <sz val="9"/>
        <rFont val="Helvetica"/>
        <family val="2"/>
      </rPr>
      <t>2</t>
    </r>
    <r>
      <rPr>
        <sz val="9"/>
        <rFont val="Helvetica"/>
        <family val="0"/>
      </rPr>
      <t>-Emissionen aus dem Primärenergieverbrauch nach Energieträgern</t>
    </r>
  </si>
  <si>
    <t>In der vertikalen Gliederung werden Energieaufkommen, Energieumwandlung und Endenergieverbrauch dargestellt. Jede einzelne Spalte gibt damit für den jeweiligen Energieträger den Nachweis über dessen Aufkommen und die Verwendung wieder.</t>
  </si>
  <si>
    <r>
      <t xml:space="preserve">In der </t>
    </r>
    <r>
      <rPr>
        <b/>
        <sz val="9"/>
        <rFont val="Helvetica"/>
        <family val="2"/>
      </rPr>
      <t xml:space="preserve">Umwandlungsbilanz </t>
    </r>
    <r>
      <rPr>
        <sz val="9"/>
        <rFont val="Helvetica"/>
        <family val="0"/>
      </rPr>
      <t>werden Einsatz und Ausstoß der verschiedenen Umwandlungsprozesse, der Verbrauch an Energieträgern in der Energiegewinnung und im Umwandlungsbereich sowie die Fackel- und Leitungsverluste ausgewiesen. Typische Umwandlungsprozesse sind u. a. die Erzeugung von Strom und Wärme, die Herstellung von Koks und Briketts oder von Heizöl und Kraftstoffen.</t>
    </r>
  </si>
  <si>
    <r>
      <t xml:space="preserve">Im </t>
    </r>
    <r>
      <rPr>
        <b/>
        <sz val="9"/>
        <rFont val="Helvetica"/>
        <family val="0"/>
      </rPr>
      <t xml:space="preserve">Endenergieverbrauch </t>
    </r>
    <r>
      <rPr>
        <sz val="9"/>
        <rFont val="Helvetica"/>
        <family val="0"/>
      </rPr>
      <t>wird folglich nur die Verwendung derjenigen Primär- und Sekundärenergieträger aufgeführt, die unmittelbar der Erzeugung von Nutzenergie dienen. Die Aufschlüsselung erfolgt nach Verbrauchergruppen und Wirtschaftszweigen.</t>
    </r>
  </si>
  <si>
    <r>
      <t>Bezüge und Lieferungen</t>
    </r>
    <r>
      <rPr>
        <sz val="9"/>
        <rFont val="Helvetica"/>
        <family val="0"/>
      </rPr>
      <t xml:space="preserve"> betreffen die Ein- und Ausfuhr nach oder von Thüringen. Da statistische Werte und Messmöglichkeiten an den Landesgrenzen nicht ausreichend vorhanden sind, wird energieträgerspezifisch die Differenz zwischen dem eigenen Aufkommen und dem Verbrauch im Lande als Bezug bzw. Lieferung gebucht.</t>
    </r>
  </si>
  <si>
    <t>- Straßenverkehr</t>
  </si>
  <si>
    <t>Die Angaben der Energiebilanz beruhen im Allgemeinen auf Statistiken über die Lieferungen an Verkehrsträger. Zum Teil werden auch Marktforschungsergebnisse verwendet.</t>
  </si>
  <si>
    <t>Entwicklung des Energieverbrauchs 2007</t>
  </si>
  <si>
    <r>
      <t>Entwicklung der CO</t>
    </r>
    <r>
      <rPr>
        <b/>
        <vertAlign val="subscript"/>
        <sz val="9"/>
        <rFont val="Helvetica"/>
        <family val="0"/>
      </rPr>
      <t>2</t>
    </r>
    <r>
      <rPr>
        <b/>
        <sz val="9"/>
        <rFont val="Helvetica"/>
        <family val="0"/>
      </rPr>
      <t>-Emissionen 2007</t>
    </r>
  </si>
  <si>
    <r>
      <t>Statistische Quellen der Energiebilanz und CO</t>
    </r>
    <r>
      <rPr>
        <b/>
        <vertAlign val="subscript"/>
        <sz val="9"/>
        <rFont val="Helvetica"/>
        <family val="0"/>
      </rPr>
      <t>2</t>
    </r>
    <r>
      <rPr>
        <b/>
        <sz val="9"/>
        <rFont val="Helvetica"/>
        <family val="0"/>
      </rPr>
      <t>-Bilanz 2007</t>
    </r>
  </si>
  <si>
    <t>1. Primärenergieverbrauch nach Energieträgern 1990 bis 2007</t>
  </si>
  <si>
    <t>2. Primär- und Endenergieverbrauch je 1000 Einwohner 1990 bis 2007</t>
  </si>
  <si>
    <t>3. Endenergieverbrauch nach Energieträgern 1990 bis 2007</t>
  </si>
  <si>
    <t>4. Endenergieverbrauch nach Verbrauchergruppen 1990 bis 2007</t>
  </si>
  <si>
    <t>1. Energiebilanz Thüringen 2007 in spezifischen Mengenangaben</t>
  </si>
  <si>
    <t>2. Energiebilanz Thüringen 2007 in Terajoule</t>
  </si>
  <si>
    <t>3. Energiebilanz Thüringen 2007 in Steinkohleneinheiten</t>
  </si>
  <si>
    <t>4. Energiebilanz Thüringen 2007 in Rohöleinheiten</t>
  </si>
  <si>
    <t xml:space="preserve">    einheiten in Wärmeeinheiten zur Thüringer Energiebilanz 2007</t>
  </si>
  <si>
    <t xml:space="preserve">    Energieträgern 1990 bis 2007</t>
  </si>
  <si>
    <t xml:space="preserve">    je Einwohner 1990 bis 2007</t>
  </si>
  <si>
    <t xml:space="preserve">    Emittentensektoren 1990 bis 2007</t>
  </si>
  <si>
    <r>
      <t>CO</t>
    </r>
    <r>
      <rPr>
        <b/>
        <vertAlign val="subscript"/>
        <sz val="11"/>
        <rFont val="Helvetica"/>
        <family val="2"/>
      </rPr>
      <t>2</t>
    </r>
    <r>
      <rPr>
        <b/>
        <sz val="11"/>
        <rFont val="Helvetica"/>
        <family val="2"/>
      </rPr>
      <t>-Bilanz Thüringen 2007</t>
    </r>
  </si>
  <si>
    <r>
      <t>1. CO</t>
    </r>
    <r>
      <rPr>
        <vertAlign val="subscript"/>
        <sz val="9"/>
        <rFont val="Helvetica"/>
        <family val="2"/>
      </rPr>
      <t>2</t>
    </r>
    <r>
      <rPr>
        <sz val="9"/>
        <rFont val="Helvetica"/>
        <family val="0"/>
      </rPr>
      <t>-Quellenbilanz Thüringen 2007</t>
    </r>
  </si>
  <si>
    <r>
      <t>2. CO</t>
    </r>
    <r>
      <rPr>
        <vertAlign val="subscript"/>
        <sz val="9"/>
        <rFont val="Helvetica"/>
        <family val="2"/>
      </rPr>
      <t>2</t>
    </r>
    <r>
      <rPr>
        <sz val="9"/>
        <rFont val="Helvetica"/>
        <family val="0"/>
      </rPr>
      <t>-Bilanz Thüringen 2007 (Verursacherbilanz)</t>
    </r>
  </si>
  <si>
    <r>
      <t>3. CO</t>
    </r>
    <r>
      <rPr>
        <vertAlign val="subscript"/>
        <sz val="9"/>
        <rFont val="Helvetica"/>
        <family val="2"/>
      </rPr>
      <t>2</t>
    </r>
    <r>
      <rPr>
        <sz val="9"/>
        <rFont val="Helvetica"/>
        <family val="0"/>
      </rPr>
      <t>-Emissionsfaktoren 2007 nach Energieträgern</t>
    </r>
  </si>
  <si>
    <r>
      <t>Flussbild zur CO</t>
    </r>
    <r>
      <rPr>
        <vertAlign val="subscript"/>
        <sz val="9"/>
        <rFont val="Helvetica"/>
        <family val="0"/>
      </rPr>
      <t>2</t>
    </r>
    <r>
      <rPr>
        <sz val="9"/>
        <rFont val="Helvetica"/>
        <family val="0"/>
      </rPr>
      <t>-Bilanz Thüringen 2007</t>
    </r>
  </si>
  <si>
    <r>
      <t>Statistische Quellen der Energiebilanz und CO</t>
    </r>
    <r>
      <rPr>
        <b/>
        <vertAlign val="subscript"/>
        <sz val="9"/>
        <rFont val="Helvetica"/>
        <family val="2"/>
      </rPr>
      <t>2</t>
    </r>
    <r>
      <rPr>
        <b/>
        <sz val="9"/>
        <rFont val="Helvetica"/>
        <family val="2"/>
      </rPr>
      <t>-Bilanz 2007</t>
    </r>
  </si>
  <si>
    <t>- Die Entwicklung der Gaswirtschaft in der Bundesrepublik Deutschland im Jahre 2007</t>
  </si>
  <si>
    <t>- Die Elektrizitätswirtschaft in der Bundesrepublik Deutschland im Jahre 2007</t>
  </si>
  <si>
    <t>- Jahresbericht und Mineralölzahlen 2007</t>
  </si>
  <si>
    <t>- Jahresbericht 2007</t>
  </si>
  <si>
    <t>- Energiebilanzen der Bundesrepublik Deutschland 1989 bis 2007</t>
  </si>
  <si>
    <t>- Gewinnung von Primärenergieträgern in Thüringen</t>
  </si>
  <si>
    <t>- Bestandsveränderungen  -  soweit Daten vorhanden  -  unterteilt   nach   Bestandsentnahme  und Bestands-</t>
  </si>
  <si>
    <t xml:space="preserve">   aufstockungen</t>
  </si>
  <si>
    <t>=   Energieangebot nach Umwandlungsbilanz</t>
  </si>
  <si>
    <t>Verarbeitendes Gewerbe,</t>
  </si>
  <si>
    <t xml:space="preserve">                     -</t>
  </si>
  <si>
    <t xml:space="preserve">                     x</t>
  </si>
  <si>
    <r>
      <t xml:space="preserve">Seit dem Bilanzjahr 1995 wird laut Beschluss der Arbeitsgemeinschaft und des Länderarbeitskreises Energiebilanzen für die Energieträger Kernenergie, Wasserkraft, Windkraft und Müll sowie für den Stromaustausch mit anderen Bundesländern die Wirkungsgradmethode - in Angleichung an internationale Konventionen - angewandt. Bei diesem neuen methodischen Ansatz wird davon ausgegangen, dass die Stromerzeugung z. B. aus Kernenergie (das sei der Vollständigkeit halber erwähnt - auch wenn Thüringen davon nicht  betroffen ist) mit einem Wirkungsgrad von 33 Prozent erfolgt. Für Wasserkraft und die anderen regenerativen Energieträger sind 100 Prozent festgelegt und beim Stromaustausch gilt nur noch der einheitliche Heizwert von 3600 kJ/kWh. </t>
    </r>
    <r>
      <rPr>
        <vertAlign val="superscript"/>
        <sz val="9"/>
        <rFont val="Helvetica"/>
        <family val="0"/>
      </rPr>
      <t>1)</t>
    </r>
  </si>
  <si>
    <t>Zu Vergleichszwecken liegt  die Thüringer Energiebilanz 2006 auch in der früher oder für spezielle Anforderungen gebräuchlichen "Steinkohleneinheit" bzw. "Rohöleinheit" vor.</t>
  </si>
  <si>
    <t xml:space="preserve">   Gasversorgungsunternehmen und Gashändler</t>
  </si>
  <si>
    <t>1) Die bisher geltende Substitutionsmethode wurde zuletzt im Statistischen Bericht "Energiebilanz Thüringen 1994" (Bestell-Nr.: 05402) ausführlich erläutert.</t>
  </si>
  <si>
    <t>Der differenzierte Einsatz der verschiedenen Energieträger innerhalb des Endenergieverbrauchs hat seine Ursachen im Verbrauchsverhalten der einzelnen Abnehmergruppen.</t>
  </si>
  <si>
    <t xml:space="preserve"> </t>
  </si>
  <si>
    <t>Steinkohlen</t>
  </si>
  <si>
    <t>Braunkohlen</t>
  </si>
  <si>
    <t>Mineralöle</t>
  </si>
  <si>
    <t>Gase</t>
  </si>
  <si>
    <t>Strom</t>
  </si>
  <si>
    <t>Fernwärme</t>
  </si>
  <si>
    <t>Verkehr</t>
  </si>
  <si>
    <t>Inhaltsverzeichnis</t>
  </si>
  <si>
    <t>Seite</t>
  </si>
  <si>
    <r>
      <t>Abweichungen in den Summen den Energiebilanzen und CO</t>
    </r>
    <r>
      <rPr>
        <vertAlign val="subscript"/>
        <sz val="9"/>
        <rFont val="Helvetica"/>
        <family val="0"/>
      </rPr>
      <t>2</t>
    </r>
    <r>
      <rPr>
        <sz val="9"/>
        <rFont val="Helvetica"/>
        <family val="0"/>
      </rPr>
      <t>-Bilanzen beruhen auf Rundungsdifferenzen.</t>
    </r>
  </si>
  <si>
    <t xml:space="preserve">Vorbemerkungen                                                                                                                                                                   </t>
  </si>
  <si>
    <t>Grafiken</t>
  </si>
  <si>
    <t>Tabellen</t>
  </si>
  <si>
    <t>Der Primärenergieverbrauch hat sich seit 1990 um fast ein Drittel verringert. 52,6 Prozent entfallen auf Primärenergieträger, 47,4 Prozent auf Sekundärenergieträger. Der Umwandlungseinsatz für die Weiterverarbeitung oder Veredlung von Energie betrug im Jahr 2007 noch knapp 49 Prozent der Menge von 1990. Damit standen 2007  88,1 Prozent des Primärenergieverbrauchs für den Endenergieverbrauch zur Verfügung. Der höchste Anteil seit 1990 wurde im Jahr 2001 erreicht (92,8 Prozent).</t>
  </si>
  <si>
    <t xml:space="preserve">Der Stromverbrauch erhöhte sich um 18,5 Prozent. Die Kohlen  haben wieder an Bedeutung gewonnen. Sie machten dennoch nur 2,1 Prozent der 2007 benötigten Endenergieverbrauchsmenge aus. </t>
  </si>
  <si>
    <t>Bei der Fernwärme ergab sich  2007 im Endverbrauch gegenüber  2006 ein Rückgang um 8,6 Prozent. Ihr Endverbrauch erreichte damit 45,3 Prozent des Ausgangsniveaus von 1990.</t>
  </si>
  <si>
    <t>Auch der Endenergieverbrauch wird maßgeblich durch den Einsatz von flüssigen und gasförmigen Energieträgern beeinflusst, die zusammen einen Anteil von  57,2 Prozent abdeckten.</t>
  </si>
  <si>
    <t>Wie auch im letzten Jahr verringerte sich 2007 der Verbrauch von  Erdgas im  Endenergieverbrauch gegenüber dem  Vorjahr (- 3,6 Prozent). Erdgas hält im Berichtsjahr einen Anteil von  24,9 Prozent am Gesamt-Endenergieverbrauch.</t>
  </si>
  <si>
    <t>Die Erhöhung des Endenergieverbrauchs wurde ausschließlich durch den Bereich Verarbeitendes Gewerbe, den sonstigen Bergbau und die Gewinnung von Steinen und Erden verursacht, der 2007 eine Verbrauchserhöhung um 10,9 Prozent zu verzeichnen hatte. Damit umfasst der Endverbrauch in diesem Bereich 27,4 Prozent des gesamten Endenergieverbrauchs. Zum Jahr 1990 verringerte sich der Endverbrauch um 48,5 Prozent.</t>
  </si>
  <si>
    <t xml:space="preserve">Auch 2007 machte wieder der Stromverbrauch mit 35,0 Prozent den höchsten Anteil am industriellen Endverbrauch aus und stieg um 6,0 Prozent, während der Erdgasverbrauch um 11,4 Prozent zunahm. </t>
  </si>
  <si>
    <t>Der Stromverbrauch  ist im betrachteten Jahreszeitraum deutlich gestiegen. Dagegen nahm der Endverbrauch an Kohlen in diesem Bereich wieder deutlich ab (- 24,1 Prozent gegenüber 2006). Auch bei den Mineralölen gab es wieder einen Verbrauchsrückgang (- 35,4 Prozent), während sich im Vergleich zum Vorjahr der Erdgasverbrauch weiter verringerte (- 9,6 Prozent). Damit sank der Anteil des Erdgases am Endenergieverbrauch dieser Verbrauchergruppe auf  36,0 Prozent (2006:  36,8 Prozent). Der Anteil von Mineralölen sank auf  16,7 Prozent (2006: 23,9 Prozent).</t>
  </si>
  <si>
    <t>Im Verkehrssektor stieg der Energieverbrauch um 28,8 Prozent gegenüber 1990. 
Gegenüber dem Vorjahr verringerte sich sowohl im Jahr 2007 der Verbrauch an Ottokraftstoffen und Dieselkraftstoffen, als auch der Einsatz von Flugtreibstoff in Thüringen. Gegenüber dem Vorjahr ist der Energieverbrauch insgesamt um 0,6 Prozent gesunken.</t>
  </si>
  <si>
    <r>
      <t>In Kraftwerken der allgemeinen Versorgung</t>
    </r>
    <r>
      <rPr>
        <vertAlign val="superscript"/>
        <sz val="9"/>
        <rFont val="Helvetica"/>
        <family val="2"/>
      </rPr>
      <t>1)</t>
    </r>
    <r>
      <rPr>
        <sz val="9"/>
        <rFont val="Helvetica"/>
        <family val="2"/>
      </rPr>
      <t xml:space="preserve"> Thüringens wird Strom vorrangig auf Basis Erdgas und Pumpspeicherwasser erzeugt. Gegenüber dem Vorjahr sank die Stromerzeugung aus Erdgas, während die Bruttostromerzeugung aus Pumpspeicherwasser leicht anstieg. Dafür hat sich auch 2007 der Einsatz der erneuerbaren Energieträger gegenüber dem Niveau der Vorjahre weiter spürbar erhöht, vor allem durch verstärkte Nutzung der Biomasse und der Windkraft. Mit einem Anteil von 18,8 Prozent am gesamten Primärenergieverbrauch besitzen die erneuerbaren Energieträger längst eine deutlich größere Bedeutung als Kohle. </t>
    </r>
  </si>
  <si>
    <r>
      <t>Der</t>
    </r>
    <r>
      <rPr>
        <b/>
        <sz val="9"/>
        <rFont val="Helvetica"/>
        <family val="0"/>
      </rPr>
      <t xml:space="preserve"> Endenergieverbrauch</t>
    </r>
    <r>
      <rPr>
        <sz val="9"/>
        <rFont val="Helvetica"/>
        <family val="2"/>
      </rPr>
      <t xml:space="preserve"> ist um 1,2 Prozent gegenüber dem Vorjahr gesunken und entspricht damit 71,1 Prozent des Ausgangsniveaus von 1990.</t>
    </r>
  </si>
  <si>
    <r>
      <t xml:space="preserve">Den größten Anteil am Endenergieverbrauch im Land haben mit 46,7 Prozent aber nach wie vor die </t>
    </r>
    <r>
      <rPr>
        <b/>
        <sz val="9"/>
        <rFont val="Helvetica"/>
        <family val="0"/>
      </rPr>
      <t>Haushalte sowie Gewerbe, Handel, Dienstleistungen und übrigen Verbraucher</t>
    </r>
    <r>
      <rPr>
        <sz val="9"/>
        <rFont val="Helvetica"/>
        <family val="0"/>
      </rPr>
      <t>. Gegenüber 1990 reduzierte sich der Energieverbrauch hier um 30,6 Prozent.</t>
    </r>
  </si>
  <si>
    <r>
      <t>In der Quellenbilanz (Emissionen aus dem Primärenergieverbrauch) werden nur jene fossilen Energieträger berücksichtigt, die CO</t>
    </r>
    <r>
      <rPr>
        <vertAlign val="subscript"/>
        <sz val="9"/>
        <rFont val="Arial"/>
        <family val="2"/>
      </rPr>
      <t>2</t>
    </r>
    <r>
      <rPr>
        <sz val="9"/>
        <rFont val="Arial"/>
        <family val="2"/>
      </rPr>
      <t>-Emissionen verursachen. Im Jahr 2007 wurden in Thüringen 10,4 Mill. Tonnen CO</t>
    </r>
    <r>
      <rPr>
        <vertAlign val="subscript"/>
        <sz val="9"/>
        <rFont val="Arial"/>
        <family val="2"/>
      </rPr>
      <t>2</t>
    </r>
    <r>
      <rPr>
        <sz val="9"/>
        <rFont val="Arial"/>
        <family val="2"/>
      </rPr>
      <t xml:space="preserve"> emittiert. Gegenüber dem Jahr 1990 ist damit der CO</t>
    </r>
    <r>
      <rPr>
        <vertAlign val="subscript"/>
        <sz val="9"/>
        <rFont val="Arial"/>
        <family val="2"/>
      </rPr>
      <t>2</t>
    </r>
    <r>
      <rPr>
        <sz val="9"/>
        <rFont val="Arial"/>
        <family val="2"/>
      </rPr>
      <t>-Ausstoß um 62,9 Prozent gesunken. Im Umwandlungssektor, in dem die Primärenergieträger in Energieträger wie Heizöl, Strom und Fernwärme umgewandelt werden, fallen rund 16 Prozent der gesamten CO</t>
    </r>
    <r>
      <rPr>
        <vertAlign val="subscript"/>
        <sz val="9"/>
        <rFont val="Arial"/>
        <family val="2"/>
      </rPr>
      <t>2</t>
    </r>
    <r>
      <rPr>
        <sz val="9"/>
        <rFont val="Arial"/>
        <family val="2"/>
      </rPr>
      <t xml:space="preserve">-Emissionen an (1,7 Mill. Tonnen). Der Umwandlungseinsatz in den Kraftwerken der allgemeinen Versorgung, den industriellen Kraftwerken sowie in den Heizwerken macht hier 97,8 Prozent aus. </t>
    </r>
  </si>
  <si>
    <r>
      <t>Bei der Verbrennung von fossilen Energieträgern bei den 3 großen Endverbrauchssektoren „Verarbeitendes Gewerbe“, „Verkehr“ und „Haushalte, Gewerbe, Handel, Dienstleistungen (GHD) und übrige Verbraucher“ entstehen die meisten der CO</t>
    </r>
    <r>
      <rPr>
        <vertAlign val="subscript"/>
        <sz val="9"/>
        <rFont val="Arial"/>
        <family val="2"/>
      </rPr>
      <t>2</t>
    </r>
    <r>
      <rPr>
        <sz val="9"/>
        <rFont val="Arial"/>
        <family val="2"/>
      </rPr>
      <t>-Emissionen (8,8 Mill. Tonnen). Diese Emissionen beziehen sich nur auf die direkt am Ort der Verbrennung entstehenden CO</t>
    </r>
    <r>
      <rPr>
        <vertAlign val="subscript"/>
        <sz val="9"/>
        <rFont val="Arial"/>
        <family val="2"/>
      </rPr>
      <t>2</t>
    </r>
    <r>
      <rPr>
        <sz val="9"/>
        <rFont val="Arial"/>
        <family val="2"/>
      </rPr>
      <t>-Mengen (daher Quellenbilanz), d. h. Strom und Fernwärme werden bei dieser Sichtweise als Nullemittenten eingestuft, weil die Emissionen bei ihrer Umwandlung schon berücksichtigt worden sind.</t>
    </r>
  </si>
  <si>
    <r>
      <t>In den Bereichen "Haushalte und GHD und übrige Verbraucher" und "Verkehr" sanken die Emissionen gegenüber 2006. Insgesamt entfielen in Thüringen im Jahr 2007 auf die Industrie 15,2  Prozent, auf die Haushalte und Kleinverbraucher 32,6 Prozent und auf den Verkehrsbereich 36,3 Prozent der CO</t>
    </r>
    <r>
      <rPr>
        <vertAlign val="subscript"/>
        <sz val="9"/>
        <rFont val="Arial"/>
        <family val="2"/>
      </rPr>
      <t>2</t>
    </r>
    <r>
      <rPr>
        <sz val="9"/>
        <rFont val="Arial"/>
        <family val="2"/>
      </rPr>
      <t>-Emissionen am Gesamtausstoß.</t>
    </r>
  </si>
  <si>
    <r>
      <t>In der Verursacherbilanz (Emissionen aus dem Endenergieverbrauch) werden den verbrauchten Endenergieträgern, wie Strom und Fernwärme, die CO</t>
    </r>
    <r>
      <rPr>
        <vertAlign val="subscript"/>
        <sz val="9"/>
        <rFont val="Arial"/>
        <family val="2"/>
      </rPr>
      <t>2</t>
    </r>
    <r>
      <rPr>
        <sz val="9"/>
        <rFont val="Arial"/>
        <family val="2"/>
      </rPr>
      <t>-Emissionen zugerechnet, die jeweils in ihrer Erzeugung anfielen. So schneiden in der Verursacherbilanz - gegenüber der Quellenbilanz - die Sektoren, die sehr stromintensiv sind, schlechter ab. In Thüringen verursachten die Verbraucher im Jahr 2007 durch ihren Energieeinsatz 17,6 Mill. Tonnen CO</t>
    </r>
    <r>
      <rPr>
        <vertAlign val="subscript"/>
        <sz val="9"/>
        <rFont val="Arial"/>
        <family val="2"/>
      </rPr>
      <t>2</t>
    </r>
    <r>
      <rPr>
        <sz val="9"/>
        <rFont val="Arial"/>
        <family val="2"/>
      </rPr>
      <t>-Emissionen. Gegenüber 1990 sind die CO</t>
    </r>
    <r>
      <rPr>
        <vertAlign val="subscript"/>
        <sz val="9"/>
        <rFont val="Arial"/>
        <family val="2"/>
      </rPr>
      <t>2</t>
    </r>
    <r>
      <rPr>
        <sz val="9"/>
        <rFont val="Arial"/>
        <family val="2"/>
      </rPr>
      <t>-Emissionen um 48,2 Prozent gefallen.  Während der durch den Endenergieverbrauch der Industrie verursachte CO</t>
    </r>
    <r>
      <rPr>
        <vertAlign val="subscript"/>
        <sz val="9"/>
        <rFont val="Arial"/>
        <family val="2"/>
      </rPr>
      <t>2</t>
    </r>
    <r>
      <rPr>
        <sz val="9"/>
        <rFont val="Arial"/>
        <family val="2"/>
      </rPr>
      <t>-Ausstoß von 13,8 auf 5,1 Mill. Tonnen CO</t>
    </r>
    <r>
      <rPr>
        <vertAlign val="subscript"/>
        <sz val="9"/>
        <rFont val="Arial"/>
        <family val="2"/>
      </rPr>
      <t>2</t>
    </r>
    <r>
      <rPr>
        <sz val="9"/>
        <rFont val="Arial"/>
        <family val="2"/>
      </rPr>
      <t xml:space="preserve"> (- 62,6 Prozent) sank, stiegen die im Verkehr anzurechnenden Emissionen von 3,3 auf 3,9 Mill. Tonnen CO</t>
    </r>
    <r>
      <rPr>
        <vertAlign val="subscript"/>
        <sz val="9"/>
        <rFont val="Arial"/>
        <family val="2"/>
      </rPr>
      <t>2</t>
    </r>
    <r>
      <rPr>
        <sz val="9"/>
        <rFont val="Arial"/>
        <family val="2"/>
      </rPr>
      <t xml:space="preserve"> (+ 18,1 Prozent). Die im Sektor der „privaten Haushalte und Kleinverbraucher“ verursachten Mengen gingen von 16,9  auf 8,6 Mill. Tonnen CO</t>
    </r>
    <r>
      <rPr>
        <vertAlign val="subscript"/>
        <sz val="9"/>
        <rFont val="Arial"/>
        <family val="2"/>
      </rPr>
      <t>2</t>
    </r>
    <r>
      <rPr>
        <sz val="9"/>
        <rFont val="Arial"/>
        <family val="2"/>
      </rPr>
      <t xml:space="preserve"> (- 49,4 Prozent) zurück.</t>
    </r>
  </si>
  <si>
    <t>1. Entwicklung des Primärenergieverbrauchs</t>
  </si>
  <si>
    <t>2. Entwicklung des Endenergieverbrauchs</t>
  </si>
  <si>
    <t>3. Entwicklung des Einsatzes von Energieträgern im Energiesektor</t>
  </si>
  <si>
    <t>4. Struktur des Energieverbrauchs</t>
  </si>
  <si>
    <t>5. Endenergieverbrauch nach Verbrauchergruppen</t>
  </si>
  <si>
    <t>6. Endenergieverbrauch im Bereich Gewinnung von Steinen und Erden, sonstiger</t>
  </si>
  <si>
    <t xml:space="preserve">    Bergbau und Verarbeitendes Gewerbe nach Energieträgern</t>
  </si>
  <si>
    <t>7. Endenergieverbrauch im Bereich Haushalte, Gewerbe, Handel, Dienstleistungen</t>
  </si>
  <si>
    <t xml:space="preserve">    und übrige Verbraucher nach Energieträgern</t>
  </si>
  <si>
    <t>- 2 -</t>
  </si>
  <si>
    <t>5. Heizwerte der Energieträger für die Umrechnung von spezifischen Mengen-</t>
  </si>
  <si>
    <r>
      <t>1. CO</t>
    </r>
    <r>
      <rPr>
        <vertAlign val="subscript"/>
        <sz val="9"/>
        <rFont val="Helvetica"/>
        <family val="2"/>
      </rPr>
      <t>2</t>
    </r>
    <r>
      <rPr>
        <sz val="9"/>
        <rFont val="Helvetica"/>
        <family val="0"/>
      </rPr>
      <t>-Emissionen aus dem Primärenergieverbrauch nach</t>
    </r>
  </si>
  <si>
    <r>
      <t>3. CO</t>
    </r>
    <r>
      <rPr>
        <vertAlign val="subscript"/>
        <sz val="9"/>
        <rFont val="Helvetica"/>
        <family val="2"/>
      </rPr>
      <t>2</t>
    </r>
    <r>
      <rPr>
        <sz val="9"/>
        <rFont val="Helvetica"/>
        <family val="0"/>
      </rPr>
      <t>-Emissionen aus dem Endenergieverbrauch nach</t>
    </r>
  </si>
  <si>
    <r>
      <t>4. CO</t>
    </r>
    <r>
      <rPr>
        <vertAlign val="subscript"/>
        <sz val="9"/>
        <rFont val="Helvetica"/>
        <family val="2"/>
      </rPr>
      <t>2</t>
    </r>
    <r>
      <rPr>
        <sz val="9"/>
        <rFont val="Helvetica"/>
        <family val="0"/>
      </rPr>
      <t>-Emissionen aus dem Endenergieverbrauch nach</t>
    </r>
  </si>
  <si>
    <r>
      <t>2. CO</t>
    </r>
    <r>
      <rPr>
        <vertAlign val="subscript"/>
        <sz val="9"/>
        <rFont val="Helvetica"/>
        <family val="2"/>
      </rPr>
      <t>2</t>
    </r>
    <r>
      <rPr>
        <sz val="9"/>
        <rFont val="Helvetica"/>
        <family val="0"/>
      </rPr>
      <t>-Emissionen aus dem Primär- und Endenergieverbrauch</t>
    </r>
  </si>
  <si>
    <r>
      <t>2. CO</t>
    </r>
    <r>
      <rPr>
        <vertAlign val="subscript"/>
        <sz val="9"/>
        <rFont val="Helvetica"/>
        <family val="2"/>
      </rPr>
      <t>2</t>
    </r>
    <r>
      <rPr>
        <sz val="9"/>
        <rFont val="Helvetica"/>
        <family val="0"/>
      </rPr>
      <t>-Emissionen aus dem Primärenergieverbrauch nach Emittentensektoren</t>
    </r>
  </si>
  <si>
    <r>
      <t>4. CO</t>
    </r>
    <r>
      <rPr>
        <vertAlign val="subscript"/>
        <sz val="9"/>
        <rFont val="Helvetica"/>
        <family val="2"/>
      </rPr>
      <t>2</t>
    </r>
    <r>
      <rPr>
        <sz val="9"/>
        <rFont val="Helvetica"/>
        <family val="0"/>
      </rPr>
      <t>-Emissionen aus dem Endenergieverbrauch nach Emittentensektoren</t>
    </r>
  </si>
  <si>
    <t>Anhang</t>
  </si>
  <si>
    <t>- 3 -</t>
  </si>
  <si>
    <t>Vorbemerkungen</t>
  </si>
  <si>
    <t xml:space="preserve">Energiebilanzen erfüllen bei der Beurteilung der ökonomisch-ökologischen Situation eines Landes eine wichtige analytische Funktion. Sie geben Aufschluss über die energiewirtschaftlichen Veränderungen und erlauben nicht nur Aussagen über den Verbrauch der Energieträger in den einzelnen Sektoren, sondern geben ebenso Auskunft  über den Fluss von der Erzeugung bis zur Verwendung in den einzelnen Umwandlungs- und Verbrauchsbereichen. Seit vielen Jahren gehören sie zu den periodisch veröffentlichten Standardwerken der Bundesländer, die überwiegend von den Statistischen Landesämtern herausgegeben werden. </t>
  </si>
  <si>
    <t xml:space="preserve">Die Energiebilanz basiert hauptsächlich auf verschiedenen Bundesstatistiken mit Tatbeständen der Energieumwandlung, des Energieabsatzes und -verbrauchs, die in monatlicher bis jährlicher Periodizität erfragt werden. Dabei handelt es sich zum einen um reine Energiestatistiken, zum anderen um spezielle Merkmale von statistischen Erhebungen anderer Bereiche, vor allem des Produzierenden Gewerbes und des Handels. Darüber hinaus stützt sich die Bilanz auf eine vielfältige Datenbereitstellung von Verbänden, Behörden und anderen Institutionen der Energiewirtschaft (siehe dazu auch die Quellenübersicht) sowie Einzelunternehmen. </t>
  </si>
  <si>
    <t>Strom und andere</t>
  </si>
  <si>
    <t xml:space="preserve">             x </t>
  </si>
  <si>
    <t xml:space="preserve">                x </t>
  </si>
  <si>
    <t xml:space="preserve">                   x </t>
  </si>
  <si>
    <t xml:space="preserve">              x </t>
  </si>
  <si>
    <t xml:space="preserve">               x </t>
  </si>
  <si>
    <t xml:space="preserve">  1)   einschließlich statistische Differenzen</t>
  </si>
  <si>
    <t xml:space="preserve">  1)   ohne Energieumwandlungssektor</t>
  </si>
  <si>
    <r>
      <t>und Verarbeitendes Gewerbe*</t>
    </r>
    <r>
      <rPr>
        <b/>
        <vertAlign val="superscript"/>
        <sz val="10"/>
        <rFont val="Arial"/>
        <family val="2"/>
      </rPr>
      <t>)</t>
    </r>
    <r>
      <rPr>
        <b/>
        <sz val="10"/>
        <rFont val="Arial"/>
        <family val="2"/>
      </rPr>
      <t xml:space="preserve"> nach Energieträgern</t>
    </r>
  </si>
  <si>
    <t xml:space="preserve">   *)    ohne Energieumwandlungssektor</t>
  </si>
  <si>
    <t>Bio-</t>
  </si>
  <si>
    <t>masse</t>
  </si>
  <si>
    <t xml:space="preserve"> Wärmekraftwerke der allgemeinen Versorgung (ohne KWK)</t>
  </si>
  <si>
    <r>
      <t xml:space="preserve"> Heizwerke </t>
    </r>
    <r>
      <rPr>
        <vertAlign val="superscript"/>
        <sz val="6"/>
        <rFont val="Helvetica"/>
        <family val="2"/>
      </rPr>
      <t>1)</t>
    </r>
  </si>
  <si>
    <t xml:space="preserve"> Heizwerke</t>
  </si>
  <si>
    <t>und Um-</t>
  </si>
  <si>
    <t>47/48</t>
  </si>
  <si>
    <t>49-51</t>
  </si>
  <si>
    <t>52-54</t>
  </si>
  <si>
    <t>55/56</t>
  </si>
  <si>
    <t>58/59</t>
  </si>
  <si>
    <t>60-62</t>
  </si>
  <si>
    <t>65-67</t>
  </si>
  <si>
    <t>69/70</t>
  </si>
  <si>
    <r>
      <t xml:space="preserve">    </t>
    </r>
    <r>
      <rPr>
        <sz val="6"/>
        <rFont val="Helvetica"/>
        <family val="0"/>
      </rPr>
      <t xml:space="preserve"> Werte </t>
    </r>
    <r>
      <rPr>
        <i/>
        <sz val="6"/>
        <rFont val="Helvetica"/>
        <family val="0"/>
      </rPr>
      <t>in kursiver Schrift</t>
    </r>
    <r>
      <rPr>
        <sz val="6"/>
        <rFont val="Helvetica"/>
        <family val="2"/>
      </rPr>
      <t xml:space="preserve"> :=  Teilsummen </t>
    </r>
  </si>
  <si>
    <r>
      <t xml:space="preserve">     Werte </t>
    </r>
    <r>
      <rPr>
        <i/>
        <sz val="6"/>
        <rFont val="Helvetica"/>
        <family val="2"/>
      </rPr>
      <t>in kursiver Schrift</t>
    </r>
    <r>
      <rPr>
        <sz val="6"/>
        <rFont val="Helvetica"/>
        <family val="2"/>
      </rPr>
      <t xml:space="preserve"> :=  Teilsummen </t>
    </r>
  </si>
  <si>
    <r>
      <t xml:space="preserve"> Heizwerke</t>
    </r>
    <r>
      <rPr>
        <vertAlign val="superscript"/>
        <sz val="6"/>
        <rFont val="Helvetica"/>
        <family val="2"/>
      </rPr>
      <t xml:space="preserve"> 1)</t>
    </r>
  </si>
  <si>
    <t>Sonstiger Bergbau, Gewinnung von Steinen und Erden,
  Verarbeitendes Gewerbe</t>
  </si>
  <si>
    <t>Darüber hinaus beruhen die Länderbilanzen auf einheitlichen und vergleichbaren Methodiken, die vom Länderarbeitskreis Energiebilanzen festgelegt werden.</t>
  </si>
  <si>
    <t>Energiebilanz und Energieträger</t>
  </si>
  <si>
    <t>In der Energiebilanz werden das Aufkommen und die Verwendung von Energieträgern eines Landes für jeweils ein Jahr möglichst lückenlos und detailliert nachgewiesen.</t>
  </si>
  <si>
    <r>
      <t xml:space="preserve">Energieträger </t>
    </r>
    <r>
      <rPr>
        <sz val="9"/>
        <rFont val="Helvetica"/>
        <family val="0"/>
      </rPr>
      <t>bedeuten im Sinne der Bilanz alle Quellen, aus denen direkt oder durch Umwandlung Energie erzeugt wird. Das können Primär- oder Sekundärenergieträger sein.</t>
    </r>
  </si>
</sst>
</file>

<file path=xl/styles.xml><?xml version="1.0" encoding="utf-8"?>
<styleSheet xmlns="http://schemas.openxmlformats.org/spreadsheetml/2006/main">
  <numFmts count="7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000"/>
    <numFmt numFmtId="169" formatCode="###\ ###\ \ \ \ "/>
    <numFmt numFmtId="170" formatCode="0.0\ \ \ \ "/>
    <numFmt numFmtId="171" formatCode="#\ ##0.0\ \ \ \ "/>
    <numFmt numFmtId="172" formatCode="_D_D_D_J* ##0.0_J_J;_D_D_D_E\-* ##0.0_J_J"/>
    <numFmt numFmtId="173" formatCode="_D_J\+* ##0.0_J_J;_D_E\-* ##0.0_J_J"/>
    <numFmt numFmtId="174" formatCode="_D_J* ##0.0_J_J;_D_E\-* ##0.0_J_J"/>
    <numFmt numFmtId="175" formatCode="###\ ##0.0\ \ \ \ "/>
    <numFmt numFmtId="176" formatCode="_D_D_D_D_D_D_D_J\+* ##0.0_J_J;_D_D_D_D_D_D_D_E\-* ##0.0_J_J"/>
    <numFmt numFmtId="177" formatCode="_D_D_D_J\+* ##0.0_J_J;_D_D_D_E\-* ##0.0_J_J"/>
    <numFmt numFmtId="178" formatCode="###\ ##0\ \ \ \ "/>
    <numFmt numFmtId="179" formatCode="0.0\ \ \ "/>
    <numFmt numFmtId="180" formatCode="_D_D_D_D_D_J* ##0.0_J_J;_D_D_D_D_D_E\-* ##0.0_J_J"/>
    <numFmt numFmtId="181" formatCode="\+* ##0.0_J_J;_i\-* ##0.0_J_J"/>
    <numFmt numFmtId="182" formatCode="* ##0.0_J_J;_i\-* ##0.0_J_J"/>
    <numFmt numFmtId="183" formatCode="###\ ###\ \ \ \ \ \ \ \ \ "/>
    <numFmt numFmtId="184" formatCode="###\ ###\ \ \ \ \ \ \ \ \ \ \ \ "/>
    <numFmt numFmtId="185" formatCode="###\ ###\ \ \ \ \ \ \ \ \ \ "/>
    <numFmt numFmtId="186" formatCode="###\ ###\ \ \ \ \ \ \ \ \ \ \ \ \ \ \ \ "/>
    <numFmt numFmtId="187" formatCode="0.0\ \ \ \ \ \ \ \ \ \ \ \ "/>
    <numFmt numFmtId="188" formatCode="0.0\ \ \ \ \ \ \ \ \ \ "/>
    <numFmt numFmtId="189" formatCode="0.0\ \ \ \ \ \ \ \ \ \ \ \ \ \ \ \ "/>
    <numFmt numFmtId="190" formatCode="0.0\ \ \ \ \ \ \ \ \ "/>
    <numFmt numFmtId="191" formatCode="_D_D_D_J* ##0.0_D_D_D_I;_D_D_D_E\-* ##0.0_D_D_D_I"/>
    <numFmt numFmtId="192" formatCode="_D_D_D_D_D_D_J* ##0.0_D_D_D_D_I;_D_D_D_D_D_D_E\-* ##0.0_D_D_D_D_I"/>
    <numFmt numFmtId="193" formatCode="_D_D_D_J* ##0.0_D_D_D_I_I;_D_D_D_E\-* ##0.0_D_D_D_I_I"/>
    <numFmt numFmtId="194" formatCode="_D_D_D_D_D_D_D_D_D_J* ##0.0_D_D_D_D_D_D;_D_D_D_D_D_D_D_D_D_E\-* ##0.0_D_D_D_D_D_D"/>
    <numFmt numFmtId="195" formatCode="###\ ##\-\ \ \ \ "/>
    <numFmt numFmtId="196" formatCode="_J_J\+* ##0.0_J_J;_J_E\-* ##0.0_J_J"/>
    <numFmt numFmtId="197" formatCode="_J_J* ##0.0_J_J;_J_E\-* ##0.0_J_J"/>
    <numFmt numFmtId="198" formatCode="###\ ###\ ##0"/>
    <numFmt numFmtId="199" formatCode="#########"/>
    <numFmt numFmtId="200" formatCode="0.000"/>
    <numFmt numFmtId="201" formatCode="###\ ##0\ \ \ \ \ \ \ \ \ \ \ \ "/>
    <numFmt numFmtId="202" formatCode="0.000\ \ \ \ \ \ \ \ \ \ \ \ \ "/>
    <numFmt numFmtId="203" formatCode="0.00####"/>
    <numFmt numFmtId="204" formatCode="###\ ##0"/>
    <numFmt numFmtId="205" formatCode="###\ ##0.0"/>
    <numFmt numFmtId="206" formatCode="0\ \ \ \ \ \ \ \ \ \ "/>
    <numFmt numFmtId="207" formatCode="0.0"/>
    <numFmt numFmtId="208" formatCode="dd/\ mm/\ yyyy"/>
    <numFmt numFmtId="209" formatCode="0.000;0.000;\-"/>
    <numFmt numFmtId="210" formatCode="\(###\ ###\)\ \ \ "/>
    <numFmt numFmtId="211" formatCode="\ \(###\ ###\)\ \ \ \ "/>
    <numFmt numFmtId="212" formatCode="\(###\ ###\)\ \ \ \ "/>
    <numFmt numFmtId="213" formatCode="_D_D_D_D_D_J\+* ##0.0_J_J;_D_D_D_D_D_E\-* ##0.0_J_J"/>
    <numFmt numFmtId="214" formatCode="0.0000000000000000000000000000"/>
    <numFmt numFmtId="215" formatCode="\."/>
    <numFmt numFmtId="216" formatCode="_D_D_D_J\+* ##0.0_D_D_D_I;_D_D_D_E\-* ##0.0_D_D_D_I"/>
    <numFmt numFmtId="217" formatCode="_D_D_D_D_D_D_J\+* ##0.0_D_D_D_D_I;_D_D_D_D_D_D_E\-* ##0.0_D_D_D_D_I"/>
    <numFmt numFmtId="218" formatCode="_D_D_D_D_D_D_D_D_D_J\+* ##0.0_D_D_D_D_D_D;_D_D_D_D_D_D_D_D_D_E\-* ##0.0_D_D_D_D_D_D"/>
    <numFmt numFmtId="219" formatCode="_-* #,##0.00\ [$€]_-;\-* #,##0.00\ [$€]_-;_-* &quot;-&quot;??\ [$€]_-;_-@_-"/>
    <numFmt numFmtId="220" formatCode="###\ ##0\ \ \ "/>
    <numFmt numFmtId="221" formatCode="\ #\ ##0.0\ \ \ \ "/>
    <numFmt numFmtId="222" formatCode="_J_J_J_J_J##0.0_J_J"/>
    <numFmt numFmtId="223" formatCode="_J_J_J_J##0.0_J_J"/>
    <numFmt numFmtId="224" formatCode="###\ ###.0\ \ \ \ "/>
    <numFmt numFmtId="225" formatCode="0.0\ \ \ \ \ \ "/>
    <numFmt numFmtId="226" formatCode="###\ ###\ ###&quot; &quot;_D_D_);_D_D_)\-*###\ ###\ ###&quot;r&quot;_D\-\D\-\);;* @_D_D\ \ \ "/>
    <numFmt numFmtId="227" formatCode="###\ ###\ ###.0&quot; &quot;_D_D_);_D_D_)\-*###\ ###\ ###&quot;r&quot;_D\-\D\-\);;* @_D_D\ \ \ "/>
    <numFmt numFmtId="228" formatCode="\ \ \ \ #\ ##0.0_H_H_H_I"/>
    <numFmt numFmtId="229" formatCode="\ \ \ \ #\ ##0.0\ _H_I\ \ \ "/>
    <numFmt numFmtId="230" formatCode="_D_J* #\ ##0.0_J_J;_D_E\-* ##0.0_J_J"/>
    <numFmt numFmtId="231" formatCode="\ \ #\ ##0.0\ _H_I\ \ \ "/>
    <numFmt numFmtId="232" formatCode="_D_D_D_D_J* ##0.0_J_J;_D_D_D_E\-* ##0.0_J_J"/>
    <numFmt numFmtId="233" formatCode="_D_D_D_D_D_D_D_J* ##0.0_D_D_D_D_D_D;_D_D_D_D_D_D_D_D_D_E\-* ##0.0_D_D_D_D_D_D"/>
  </numFmts>
  <fonts count="59">
    <font>
      <sz val="10"/>
      <name val="Arial"/>
      <family val="0"/>
    </font>
    <font>
      <b/>
      <sz val="10"/>
      <name val="Arial"/>
      <family val="2"/>
    </font>
    <font>
      <sz val="8"/>
      <name val="Arial"/>
      <family val="2"/>
    </font>
    <font>
      <b/>
      <sz val="13"/>
      <name val="Arial"/>
      <family val="2"/>
    </font>
    <font>
      <sz val="14.75"/>
      <name val="Arial"/>
      <family val="0"/>
    </font>
    <font>
      <sz val="11"/>
      <name val="Arial"/>
      <family val="2"/>
    </font>
    <font>
      <sz val="15.5"/>
      <name val="Arial"/>
      <family val="0"/>
    </font>
    <font>
      <sz val="15"/>
      <name val="Arial"/>
      <family val="0"/>
    </font>
    <font>
      <sz val="9"/>
      <name val="Arial"/>
      <family val="2"/>
    </font>
    <font>
      <u val="single"/>
      <sz val="10"/>
      <color indexed="12"/>
      <name val="Arial"/>
      <family val="0"/>
    </font>
    <font>
      <b/>
      <sz val="11"/>
      <name val="Helvetica"/>
      <family val="0"/>
    </font>
    <font>
      <sz val="10"/>
      <name val="Helvetica"/>
      <family val="0"/>
    </font>
    <font>
      <sz val="9"/>
      <name val="Helvetica"/>
      <family val="0"/>
    </font>
    <font>
      <vertAlign val="subscript"/>
      <sz val="9"/>
      <name val="Helvetica"/>
      <family val="0"/>
    </font>
    <font>
      <b/>
      <sz val="9"/>
      <name val="Helvetica"/>
      <family val="0"/>
    </font>
    <font>
      <sz val="9"/>
      <name val="Courier"/>
      <family val="3"/>
    </font>
    <font>
      <sz val="10"/>
      <name val="Courier"/>
      <family val="3"/>
    </font>
    <font>
      <vertAlign val="superscript"/>
      <sz val="9"/>
      <name val="Helvetica"/>
      <family val="0"/>
    </font>
    <font>
      <b/>
      <vertAlign val="subscript"/>
      <sz val="9"/>
      <name val="Helvetica"/>
      <family val="0"/>
    </font>
    <font>
      <b/>
      <sz val="9"/>
      <name val="Arial"/>
      <family val="2"/>
    </font>
    <font>
      <b/>
      <u val="single"/>
      <sz val="10"/>
      <name val="Arial"/>
      <family val="2"/>
    </font>
    <font>
      <b/>
      <sz val="8"/>
      <name val="Arial"/>
      <family val="0"/>
    </font>
    <font>
      <sz val="8"/>
      <color indexed="8"/>
      <name val="Arial"/>
      <family val="2"/>
    </font>
    <font>
      <vertAlign val="superscript"/>
      <sz val="8"/>
      <name val="Arial"/>
      <family val="2"/>
    </font>
    <font>
      <b/>
      <vertAlign val="superscript"/>
      <sz val="10"/>
      <name val="Arial"/>
      <family val="2"/>
    </font>
    <font>
      <sz val="6"/>
      <name val="Arial"/>
      <family val="2"/>
    </font>
    <font>
      <sz val="10"/>
      <name val="MS Sans Serif"/>
      <family val="0"/>
    </font>
    <font>
      <sz val="6"/>
      <name val="Helvetica"/>
      <family val="2"/>
    </font>
    <font>
      <b/>
      <sz val="6"/>
      <name val="Helvetica"/>
      <family val="2"/>
    </font>
    <font>
      <sz val="8"/>
      <name val="Helvetica"/>
      <family val="2"/>
    </font>
    <font>
      <b/>
      <sz val="10"/>
      <name val="Helvetica"/>
      <family val="2"/>
    </font>
    <font>
      <sz val="5"/>
      <name val="Helvetica"/>
      <family val="2"/>
    </font>
    <font>
      <i/>
      <sz val="6"/>
      <name val="Helvetica"/>
      <family val="2"/>
    </font>
    <font>
      <sz val="7"/>
      <name val="Helvetica"/>
      <family val="2"/>
    </font>
    <font>
      <b/>
      <sz val="10"/>
      <name val="MS Sans Serif"/>
      <family val="0"/>
    </font>
    <font>
      <b/>
      <vertAlign val="subscript"/>
      <sz val="13"/>
      <name val="Arial"/>
      <family val="2"/>
    </font>
    <font>
      <vertAlign val="subscript"/>
      <sz val="8"/>
      <name val="Arial"/>
      <family val="2"/>
    </font>
    <font>
      <sz val="8"/>
      <name val="Helv"/>
      <family val="0"/>
    </font>
    <font>
      <sz val="11.5"/>
      <name val="Arial"/>
      <family val="2"/>
    </font>
    <font>
      <b/>
      <vertAlign val="subscript"/>
      <sz val="10"/>
      <name val="Arial"/>
      <family val="2"/>
    </font>
    <font>
      <b/>
      <vertAlign val="subscript"/>
      <sz val="8"/>
      <name val="Arial"/>
      <family val="2"/>
    </font>
    <font>
      <b/>
      <sz val="6"/>
      <name val="Arial"/>
      <family val="2"/>
    </font>
    <font>
      <b/>
      <vertAlign val="subscript"/>
      <sz val="6"/>
      <name val="Arial"/>
      <family val="2"/>
    </font>
    <font>
      <b/>
      <sz val="6"/>
      <color indexed="8"/>
      <name val="Arial"/>
      <family val="2"/>
    </font>
    <font>
      <vertAlign val="subscript"/>
      <sz val="6"/>
      <name val="Arial"/>
      <family val="2"/>
    </font>
    <font>
      <sz val="6"/>
      <color indexed="39"/>
      <name val="Arial"/>
      <family val="2"/>
    </font>
    <font>
      <sz val="6"/>
      <color indexed="8"/>
      <name val="Arial"/>
      <family val="2"/>
    </font>
    <font>
      <sz val="7.5"/>
      <name val="Arial"/>
      <family val="2"/>
    </font>
    <font>
      <vertAlign val="superscript"/>
      <sz val="6"/>
      <name val="Arial"/>
      <family val="2"/>
    </font>
    <font>
      <u val="single"/>
      <sz val="10"/>
      <color indexed="36"/>
      <name val="Arial"/>
      <family val="0"/>
    </font>
    <font>
      <vertAlign val="superscript"/>
      <sz val="6"/>
      <name val="Helvetica"/>
      <family val="2"/>
    </font>
    <font>
      <b/>
      <vertAlign val="subscript"/>
      <sz val="11"/>
      <name val="Helvetica"/>
      <family val="2"/>
    </font>
    <font>
      <sz val="11.25"/>
      <name val="Arial"/>
      <family val="2"/>
    </font>
    <font>
      <sz val="8"/>
      <color indexed="10"/>
      <name val="Helvetica"/>
      <family val="2"/>
    </font>
    <font>
      <b/>
      <sz val="11"/>
      <name val="Arial"/>
      <family val="2"/>
    </font>
    <font>
      <sz val="10"/>
      <name val="Times New Roman"/>
      <family val="1"/>
    </font>
    <font>
      <vertAlign val="subscript"/>
      <sz val="9"/>
      <name val="Arial"/>
      <family val="2"/>
    </font>
    <font>
      <b/>
      <vertAlign val="subscript"/>
      <sz val="9"/>
      <name val="Arial"/>
      <family val="2"/>
    </font>
    <font>
      <b/>
      <sz val="12"/>
      <name val="Arial"/>
      <family val="2"/>
    </font>
  </fonts>
  <fills count="7">
    <fill>
      <patternFill/>
    </fill>
    <fill>
      <patternFill patternType="gray125"/>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s>
  <borders count="104">
    <border>
      <left/>
      <right/>
      <top/>
      <bottom/>
      <diagonal/>
    </border>
    <border>
      <left>
        <color indexed="63"/>
      </left>
      <right style="thin"/>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style="hair"/>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style="medium"/>
      <top>
        <color indexed="63"/>
      </top>
      <bottom>
        <color indexed="63"/>
      </bottom>
    </border>
    <border>
      <left style="thin"/>
      <right style="hair"/>
      <top style="hair"/>
      <bottom>
        <color indexed="63"/>
      </bottom>
    </border>
    <border>
      <left style="hair"/>
      <right style="hair"/>
      <top style="hair"/>
      <bottom>
        <color indexed="63"/>
      </bottom>
    </border>
    <border>
      <left style="thin"/>
      <right style="hair"/>
      <top>
        <color indexed="63"/>
      </top>
      <bottom>
        <color indexed="63"/>
      </bottom>
    </border>
    <border>
      <left>
        <color indexed="63"/>
      </left>
      <right style="hair"/>
      <top>
        <color indexed="63"/>
      </top>
      <bottom>
        <color indexed="63"/>
      </bottom>
    </border>
    <border>
      <left>
        <color indexed="63"/>
      </left>
      <right style="hair"/>
      <top style="hair"/>
      <bottom>
        <color indexed="63"/>
      </bottom>
    </border>
    <border>
      <left>
        <color indexed="63"/>
      </left>
      <right style="thin"/>
      <top style="hair"/>
      <bottom>
        <color indexed="63"/>
      </bottom>
    </border>
    <border>
      <left style="hair"/>
      <right style="thin"/>
      <top style="hair"/>
      <bottom>
        <color indexed="63"/>
      </bottom>
    </border>
    <border>
      <left>
        <color indexed="63"/>
      </left>
      <right style="thin"/>
      <top>
        <color indexed="63"/>
      </top>
      <bottom style="hair"/>
    </border>
    <border>
      <left>
        <color indexed="63"/>
      </left>
      <right>
        <color indexed="63"/>
      </right>
      <top style="hair"/>
      <bottom style="hair"/>
    </border>
    <border>
      <left>
        <color indexed="63"/>
      </left>
      <right>
        <color indexed="63"/>
      </right>
      <top>
        <color indexed="63"/>
      </top>
      <bottom style="hair"/>
    </border>
    <border>
      <left style="hair"/>
      <right style="hair"/>
      <top>
        <color indexed="63"/>
      </top>
      <bottom>
        <color indexed="63"/>
      </bottom>
    </border>
    <border>
      <left>
        <color indexed="63"/>
      </left>
      <right style="hair"/>
      <top>
        <color indexed="63"/>
      </top>
      <bottom style="hair"/>
    </border>
    <border>
      <left style="hair"/>
      <right>
        <color indexed="63"/>
      </right>
      <top>
        <color indexed="63"/>
      </top>
      <bottom>
        <color indexed="63"/>
      </bottom>
    </border>
    <border>
      <left style="hair"/>
      <right style="thin"/>
      <top>
        <color indexed="63"/>
      </top>
      <bottom>
        <color indexed="63"/>
      </bottom>
    </border>
    <border>
      <left style="thin"/>
      <right style="hair"/>
      <top>
        <color indexed="63"/>
      </top>
      <bottom style="hair"/>
    </border>
    <border>
      <left style="hair"/>
      <right style="hair"/>
      <top>
        <color indexed="63"/>
      </top>
      <bottom style="hair"/>
    </border>
    <border>
      <left style="hair"/>
      <right style="hair"/>
      <top style="thin"/>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thin"/>
      <top style="thin"/>
      <bottom style="thin"/>
    </border>
    <border>
      <left style="thin"/>
      <right style="medium"/>
      <top style="thin"/>
      <bottom style="thin"/>
    </border>
    <border>
      <left style="medium"/>
      <right>
        <color indexed="63"/>
      </right>
      <top style="thin"/>
      <bottom>
        <color indexed="63"/>
      </bottom>
    </border>
    <border>
      <left style="thin"/>
      <right style="medium"/>
      <top style="thin"/>
      <bottom>
        <color indexed="63"/>
      </bottom>
    </border>
    <border>
      <left>
        <color indexed="63"/>
      </left>
      <right style="hair"/>
      <top style="thin"/>
      <bottom style="thin"/>
    </border>
    <border>
      <left style="thin"/>
      <right style="hair"/>
      <top style="thin"/>
      <bottom style="thin"/>
    </border>
    <border>
      <left style="medium"/>
      <right>
        <color indexed="63"/>
      </right>
      <top>
        <color indexed="63"/>
      </top>
      <bottom style="medium"/>
    </border>
    <border>
      <left>
        <color indexed="63"/>
      </left>
      <right style="thin"/>
      <top>
        <color indexed="63"/>
      </top>
      <bottom style="medium"/>
    </border>
    <border>
      <left>
        <color indexed="63"/>
      </left>
      <right>
        <color indexed="63"/>
      </right>
      <top style="medium"/>
      <bottom style="medium"/>
    </border>
    <border>
      <left style="thin"/>
      <right style="thin"/>
      <top style="medium"/>
      <bottom style="medium"/>
    </border>
    <border>
      <left>
        <color indexed="63"/>
      </left>
      <right style="hair"/>
      <top style="medium"/>
      <bottom style="medium"/>
    </border>
    <border>
      <left>
        <color indexed="63"/>
      </left>
      <right style="thin"/>
      <top style="medium"/>
      <bottom style="medium"/>
    </border>
    <border>
      <left style="thin"/>
      <right style="hair"/>
      <top style="medium"/>
      <bottom style="medium"/>
    </border>
    <border>
      <left style="thin"/>
      <right style="medium"/>
      <top style="medium"/>
      <bottom style="medium"/>
    </border>
    <border>
      <left style="hair"/>
      <right style="hair"/>
      <top style="thin"/>
      <bottom style="thin"/>
    </border>
    <border>
      <left>
        <color indexed="63"/>
      </left>
      <right>
        <color indexed="63"/>
      </right>
      <top style="hair"/>
      <bottom>
        <color indexed="63"/>
      </bottom>
    </border>
    <border>
      <left style="thin"/>
      <right style="thin"/>
      <top style="hair"/>
      <bottom>
        <color indexed="63"/>
      </bottom>
    </border>
    <border>
      <left style="thin"/>
      <right style="medium"/>
      <top style="hair"/>
      <bottom>
        <color indexed="63"/>
      </bottom>
    </border>
    <border>
      <left style="thin"/>
      <right>
        <color indexed="63"/>
      </right>
      <top style="medium"/>
      <bottom style="medium"/>
    </border>
    <border>
      <left style="hair"/>
      <right style="hair"/>
      <top style="medium"/>
      <bottom style="medium"/>
    </border>
    <border>
      <left style="thin"/>
      <right style="hair"/>
      <top style="thin"/>
      <bottom>
        <color indexed="63"/>
      </bottom>
    </border>
    <border>
      <left>
        <color indexed="63"/>
      </left>
      <right style="hair"/>
      <top>
        <color indexed="63"/>
      </top>
      <bottom style="thin"/>
    </border>
    <border>
      <left style="thin"/>
      <right style="hair"/>
      <top>
        <color indexed="63"/>
      </top>
      <bottom style="thin"/>
    </border>
    <border>
      <left style="thin"/>
      <right style="medium"/>
      <top>
        <color indexed="63"/>
      </top>
      <bottom style="thin"/>
    </border>
    <border>
      <left>
        <color indexed="63"/>
      </left>
      <right style="hair"/>
      <top style="thin"/>
      <bottom style="hair"/>
    </border>
    <border>
      <left style="thin"/>
      <right>
        <color indexed="63"/>
      </right>
      <top style="hair"/>
      <bottom style="thin"/>
    </border>
    <border>
      <left style="thin"/>
      <right style="thin"/>
      <top style="hair"/>
      <bottom style="thin"/>
    </border>
    <border>
      <left>
        <color indexed="63"/>
      </left>
      <right style="thin"/>
      <top style="hair"/>
      <bottom style="thin"/>
    </border>
    <border>
      <left>
        <color indexed="63"/>
      </left>
      <right style="hair"/>
      <top style="hair"/>
      <bottom style="thin"/>
    </border>
    <border>
      <left style="hair"/>
      <right style="hair"/>
      <top style="hair"/>
      <bottom style="thin"/>
    </border>
    <border>
      <left style="thin"/>
      <right style="medium"/>
      <top style="hair"/>
      <bottom style="thin"/>
    </border>
    <border>
      <left>
        <color indexed="63"/>
      </left>
      <right style="hair"/>
      <top style="thin"/>
      <bottom style="medium"/>
    </border>
    <border>
      <left>
        <color indexed="63"/>
      </left>
      <right style="thin"/>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hair"/>
      <right style="thin"/>
      <top style="thin"/>
      <bottom>
        <color indexed="63"/>
      </bottom>
    </border>
    <border>
      <left style="thin"/>
      <right style="thin"/>
      <top>
        <color indexed="63"/>
      </top>
      <bottom style="medium"/>
    </border>
    <border>
      <left style="hair"/>
      <right style="hair"/>
      <top>
        <color indexed="63"/>
      </top>
      <bottom style="thin"/>
    </border>
    <border>
      <left>
        <color indexed="63"/>
      </left>
      <right>
        <color indexed="63"/>
      </right>
      <top>
        <color indexed="63"/>
      </top>
      <bottom style="thin"/>
    </border>
    <border>
      <left style="hair"/>
      <right style="thin"/>
      <top style="medium"/>
      <bottom style="medium"/>
    </border>
    <border>
      <left style="hair"/>
      <right style="thin"/>
      <top>
        <color indexed="63"/>
      </top>
      <bottom style="hair"/>
    </border>
    <border>
      <left style="hair"/>
      <right style="hair"/>
      <top style="medium"/>
      <bottom>
        <color indexed="63"/>
      </bottom>
    </border>
    <border>
      <left style="hair"/>
      <right style="thin"/>
      <top>
        <color indexed="63"/>
      </top>
      <bottom style="thin"/>
    </border>
    <border>
      <left style="hair"/>
      <right style="thin"/>
      <top style="thin"/>
      <bottom style="medium"/>
    </border>
    <border>
      <left>
        <color indexed="63"/>
      </left>
      <right>
        <color indexed="63"/>
      </right>
      <top style="thin"/>
      <bottom style="hair"/>
    </border>
    <border>
      <left style="thin"/>
      <right style="thin"/>
      <top>
        <color indexed="63"/>
      </top>
      <bottom style="hair"/>
    </border>
    <border>
      <left style="hair"/>
      <right>
        <color indexed="63"/>
      </right>
      <top style="thin"/>
      <bottom>
        <color indexed="63"/>
      </bottom>
    </border>
    <border>
      <left style="hair"/>
      <right>
        <color indexed="63"/>
      </right>
      <top style="thin"/>
      <bottom style="thin"/>
    </border>
    <border>
      <left style="thin"/>
      <right style="medium"/>
      <top>
        <color indexed="63"/>
      </top>
      <bottom style="medium"/>
    </border>
    <border>
      <left style="hair"/>
      <right style="thin"/>
      <top style="thin"/>
      <bottom style="hair"/>
    </border>
    <border>
      <left style="hair"/>
      <right style="thin"/>
      <top style="hair"/>
      <bottom style="medium"/>
    </border>
    <border>
      <left style="hair"/>
      <right style="hair"/>
      <top style="thin"/>
      <bottom style="hair"/>
    </border>
    <border>
      <left style="hair"/>
      <right>
        <color indexed="63"/>
      </right>
      <top>
        <color indexed="63"/>
      </top>
      <bottom style="hair"/>
    </border>
    <border>
      <left style="thin"/>
      <right>
        <color indexed="63"/>
      </right>
      <top style="thin"/>
      <bottom style="hair"/>
    </border>
    <border>
      <left>
        <color indexed="63"/>
      </left>
      <right style="thin"/>
      <top style="thin"/>
      <bottom style="hair"/>
    </border>
    <border>
      <left style="thin"/>
      <right>
        <color indexed="63"/>
      </right>
      <top>
        <color indexed="63"/>
      </top>
      <bottom style="hair"/>
    </border>
    <border>
      <left>
        <color indexed="63"/>
      </left>
      <right style="hair"/>
      <top style="hair"/>
      <bottom style="hair"/>
    </border>
    <border>
      <left style="thin"/>
      <right>
        <color indexed="63"/>
      </right>
      <top style="hair"/>
      <bottom style="hair"/>
    </border>
    <border>
      <left style="thin"/>
      <right style="thin"/>
      <top style="thin"/>
      <bottom style="hair"/>
    </border>
    <border>
      <left style="thin"/>
      <right>
        <color indexed="63"/>
      </right>
      <top style="hair"/>
      <bottom>
        <color indexed="63"/>
      </bottom>
    </border>
    <border>
      <left style="hair"/>
      <right>
        <color indexed="63"/>
      </right>
      <top style="hair"/>
      <bottom style="hair"/>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219"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1351">
    <xf numFmtId="0" fontId="0" fillId="0" borderId="0" xfId="0" applyAlignment="1">
      <alignment/>
    </xf>
    <xf numFmtId="0" fontId="10" fillId="0" borderId="0" xfId="0" applyFont="1" applyAlignment="1">
      <alignment vertical="top" wrapText="1"/>
    </xf>
    <xf numFmtId="0" fontId="11" fillId="0" borderId="0" xfId="0" applyFont="1" applyAlignment="1">
      <alignment vertical="top" wrapText="1"/>
    </xf>
    <xf numFmtId="0" fontId="12" fillId="0" borderId="0" xfId="0" applyFont="1" applyAlignment="1">
      <alignment vertical="top" wrapText="1"/>
    </xf>
    <xf numFmtId="0" fontId="12" fillId="0" borderId="0" xfId="0" applyFont="1" applyAlignment="1">
      <alignment horizontal="center" vertical="top" wrapText="1"/>
    </xf>
    <xf numFmtId="0" fontId="0" fillId="0" borderId="0" xfId="0" applyFont="1" applyAlignment="1">
      <alignment vertical="top" wrapText="1"/>
    </xf>
    <xf numFmtId="0" fontId="0" fillId="0" borderId="0" xfId="0" applyFont="1" applyAlignment="1">
      <alignment/>
    </xf>
    <xf numFmtId="0" fontId="0" fillId="0" borderId="0" xfId="0" applyFont="1" applyAlignment="1">
      <alignment horizontal="right" vertical="top" wrapText="1"/>
    </xf>
    <xf numFmtId="0" fontId="8" fillId="0" borderId="0" xfId="0" applyFont="1" applyAlignment="1">
      <alignment vertical="top" wrapText="1"/>
    </xf>
    <xf numFmtId="0" fontId="14" fillId="0" borderId="0" xfId="0" applyFont="1" applyAlignment="1">
      <alignment vertical="top" wrapText="1"/>
    </xf>
    <xf numFmtId="0" fontId="8" fillId="0" borderId="0" xfId="0" applyFont="1" applyAlignment="1">
      <alignment/>
    </xf>
    <xf numFmtId="0" fontId="12" fillId="0" borderId="0" xfId="0" applyFont="1" applyAlignment="1">
      <alignment horizontal="left" vertical="top" wrapText="1"/>
    </xf>
    <xf numFmtId="0" fontId="1" fillId="0" borderId="0" xfId="0" applyFont="1" applyAlignment="1">
      <alignment/>
    </xf>
    <xf numFmtId="0" fontId="0" fillId="0" borderId="0" xfId="0" applyFont="1" applyAlignment="1">
      <alignment horizontal="left"/>
    </xf>
    <xf numFmtId="0" fontId="0" fillId="0" borderId="0" xfId="0" applyAlignment="1">
      <alignment vertical="top" wrapText="1"/>
    </xf>
    <xf numFmtId="0" fontId="15" fillId="0" borderId="0" xfId="0" applyFont="1" applyAlignment="1">
      <alignment vertical="top" wrapText="1"/>
    </xf>
    <xf numFmtId="0" fontId="16" fillId="0" borderId="0" xfId="0" applyFont="1" applyAlignment="1">
      <alignment vertical="top" wrapText="1"/>
    </xf>
    <xf numFmtId="0" fontId="12" fillId="0" borderId="0" xfId="0" applyFont="1" applyAlignment="1">
      <alignment horizontal="justify" vertical="top" wrapText="1"/>
    </xf>
    <xf numFmtId="0" fontId="10" fillId="0" borderId="0" xfId="0" applyFont="1" applyAlignment="1">
      <alignment vertical="top" wrapText="1"/>
    </xf>
    <xf numFmtId="0" fontId="10" fillId="0" borderId="0" xfId="0" applyFont="1" applyAlignment="1">
      <alignment horizontal="justify" vertical="top" wrapText="1"/>
    </xf>
    <xf numFmtId="0" fontId="12" fillId="0" borderId="0" xfId="0" applyFont="1" applyAlignment="1" quotePrefix="1">
      <alignment vertical="top" wrapText="1"/>
    </xf>
    <xf numFmtId="0" fontId="12" fillId="0" borderId="0" xfId="0" applyFont="1" applyAlignment="1" quotePrefix="1">
      <alignment horizontal="justify" vertical="top" wrapText="1"/>
    </xf>
    <xf numFmtId="0" fontId="12" fillId="0" borderId="0" xfId="0" applyFont="1" applyAlignment="1" quotePrefix="1">
      <alignment horizontal="center" vertical="top" wrapText="1"/>
    </xf>
    <xf numFmtId="0" fontId="0" fillId="0" borderId="0" xfId="0" applyAlignment="1">
      <alignment horizontal="left" vertical="top" wrapText="1"/>
    </xf>
    <xf numFmtId="0" fontId="0" fillId="0" borderId="0" xfId="0" applyAlignment="1">
      <alignment horizontal="left"/>
    </xf>
    <xf numFmtId="0" fontId="14" fillId="0" borderId="0" xfId="0" applyFont="1" applyAlignment="1">
      <alignment horizontal="left" vertical="top" wrapText="1"/>
    </xf>
    <xf numFmtId="0" fontId="12" fillId="0" borderId="0" xfId="0" applyFont="1" applyAlignment="1" quotePrefix="1">
      <alignment horizontal="left" vertical="top" wrapText="1"/>
    </xf>
    <xf numFmtId="0" fontId="14" fillId="0" borderId="0" xfId="0" applyFont="1" applyAlignment="1" quotePrefix="1">
      <alignment horizontal="left" vertical="top" wrapText="1"/>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left"/>
    </xf>
    <xf numFmtId="0" fontId="14" fillId="0" borderId="0" xfId="0" applyFont="1" applyAlignment="1">
      <alignment horizontal="justify" vertical="top" wrapText="1"/>
    </xf>
    <xf numFmtId="0" fontId="1" fillId="0" borderId="0" xfId="0" applyFont="1" applyAlignment="1">
      <alignment vertical="top" wrapText="1"/>
    </xf>
    <xf numFmtId="0" fontId="12" fillId="0" borderId="0" xfId="0" applyFont="1" applyAlignment="1">
      <alignment/>
    </xf>
    <xf numFmtId="0" fontId="12" fillId="0" borderId="0" xfId="0" applyFont="1" applyAlignment="1">
      <alignment horizontal="justify"/>
    </xf>
    <xf numFmtId="0" fontId="14" fillId="0" borderId="0" xfId="0" applyFont="1" applyAlignment="1">
      <alignment/>
    </xf>
    <xf numFmtId="0" fontId="12" fillId="0" borderId="0" xfId="0" applyFont="1" applyAlignment="1" quotePrefix="1">
      <alignment/>
    </xf>
    <xf numFmtId="0" fontId="12" fillId="0" borderId="0" xfId="0" applyFont="1" applyAlignment="1" quotePrefix="1">
      <alignment horizontal="justify"/>
    </xf>
    <xf numFmtId="49" fontId="2" fillId="0" borderId="0" xfId="0" applyNumberFormat="1" applyFont="1" applyAlignment="1">
      <alignment horizontal="centerContinuous"/>
    </xf>
    <xf numFmtId="0" fontId="2" fillId="0" borderId="0" xfId="0" applyFont="1" applyAlignment="1">
      <alignment horizontal="centerContinuous"/>
    </xf>
    <xf numFmtId="0" fontId="2" fillId="0" borderId="0" xfId="0" applyFont="1" applyAlignment="1">
      <alignment/>
    </xf>
    <xf numFmtId="0" fontId="2" fillId="0" borderId="0" xfId="0" applyFont="1" applyAlignment="1">
      <alignment horizontal="center"/>
    </xf>
    <xf numFmtId="0" fontId="1" fillId="0" borderId="0" xfId="0" applyFont="1" applyAlignment="1">
      <alignment horizontal="centerContinuous"/>
    </xf>
    <xf numFmtId="0" fontId="0" fillId="0" borderId="0" xfId="0" applyAlignment="1">
      <alignment horizontal="centerContinuous"/>
    </xf>
    <xf numFmtId="0" fontId="2" fillId="0" borderId="1" xfId="0" applyFont="1" applyBorder="1" applyAlignment="1">
      <alignment horizontal="center"/>
    </xf>
    <xf numFmtId="0" fontId="2" fillId="0" borderId="2" xfId="0" applyFont="1" applyBorder="1" applyAlignment="1">
      <alignment horizontal="centerContinuous" vertical="center"/>
    </xf>
    <xf numFmtId="0" fontId="2" fillId="0" borderId="3" xfId="0" applyFont="1" applyBorder="1" applyAlignment="1">
      <alignment horizontal="centerContinuous" vertical="center"/>
    </xf>
    <xf numFmtId="0" fontId="2" fillId="0" borderId="4" xfId="0" applyFont="1" applyBorder="1" applyAlignment="1">
      <alignment horizontal="center"/>
    </xf>
    <xf numFmtId="0" fontId="2" fillId="0" borderId="5" xfId="0" applyFont="1" applyBorder="1" applyAlignment="1">
      <alignment horizontal="centerContinuous" vertical="center"/>
    </xf>
    <xf numFmtId="0" fontId="2" fillId="0" borderId="6" xfId="0" applyFont="1" applyBorder="1" applyAlignment="1">
      <alignment horizontal="centerContinuous" vertical="center"/>
    </xf>
    <xf numFmtId="0" fontId="2" fillId="0" borderId="7" xfId="0" applyFont="1" applyBorder="1" applyAlignment="1">
      <alignment horizontal="centerContinuous" vertical="center"/>
    </xf>
    <xf numFmtId="0" fontId="2" fillId="0" borderId="0" xfId="0" applyFont="1" applyBorder="1" applyAlignment="1">
      <alignment horizontal="center"/>
    </xf>
    <xf numFmtId="0" fontId="2" fillId="0" borderId="0" xfId="0" applyFont="1" applyBorder="1" applyAlignment="1">
      <alignment/>
    </xf>
    <xf numFmtId="0" fontId="21" fillId="0" borderId="0" xfId="0" applyFont="1" applyBorder="1" applyAlignment="1">
      <alignment horizontal="centerContinuous"/>
    </xf>
    <xf numFmtId="0" fontId="2" fillId="0" borderId="8" xfId="0" applyFont="1" applyBorder="1" applyAlignment="1">
      <alignment horizontal="center"/>
    </xf>
    <xf numFmtId="169" fontId="2" fillId="0" borderId="0" xfId="0" applyNumberFormat="1" applyFont="1" applyBorder="1" applyAlignment="1">
      <alignment/>
    </xf>
    <xf numFmtId="169" fontId="2" fillId="0" borderId="0" xfId="0" applyNumberFormat="1" applyFont="1" applyAlignment="1">
      <alignment/>
    </xf>
    <xf numFmtId="0" fontId="21" fillId="0" borderId="0" xfId="0" applyFont="1" applyAlignment="1">
      <alignment horizontal="centerContinuous"/>
    </xf>
    <xf numFmtId="170" fontId="2" fillId="0" borderId="0" xfId="0" applyNumberFormat="1" applyFont="1" applyAlignment="1">
      <alignment/>
    </xf>
    <xf numFmtId="0" fontId="21" fillId="0" borderId="0" xfId="0" applyFont="1" applyAlignment="1">
      <alignment horizontal="right"/>
    </xf>
    <xf numFmtId="171" fontId="2" fillId="0" borderId="0" xfId="0" applyNumberFormat="1" applyFont="1" applyAlignment="1">
      <alignment/>
    </xf>
    <xf numFmtId="172" fontId="22" fillId="0" borderId="0" xfId="0" applyNumberFormat="1" applyFont="1" applyBorder="1" applyAlignment="1">
      <alignment/>
    </xf>
    <xf numFmtId="173" fontId="22" fillId="0" borderId="0" xfId="0" applyNumberFormat="1" applyFont="1" applyBorder="1" applyAlignment="1">
      <alignment/>
    </xf>
    <xf numFmtId="174" fontId="22" fillId="0" borderId="0" xfId="0" applyNumberFormat="1" applyFont="1" applyBorder="1" applyAlignment="1">
      <alignment/>
    </xf>
    <xf numFmtId="169" fontId="2" fillId="0" borderId="0" xfId="0" applyNumberFormat="1" applyFont="1" applyBorder="1" applyAlignment="1">
      <alignment horizontal="right"/>
    </xf>
    <xf numFmtId="169" fontId="2" fillId="0" borderId="0" xfId="0" applyNumberFormat="1" applyFont="1" applyAlignment="1">
      <alignment/>
    </xf>
    <xf numFmtId="169" fontId="2" fillId="0" borderId="0" xfId="0" applyNumberFormat="1" applyFont="1" applyAlignment="1">
      <alignment horizontal="right"/>
    </xf>
    <xf numFmtId="0" fontId="2" fillId="0" borderId="0" xfId="0" applyFont="1" applyAlignment="1">
      <alignment/>
    </xf>
    <xf numFmtId="0" fontId="20" fillId="0" borderId="0" xfId="0" applyFont="1" applyAlignment="1">
      <alignment horizontal="centerContinuous"/>
    </xf>
    <xf numFmtId="0" fontId="2" fillId="0" borderId="9" xfId="0" applyFont="1" applyBorder="1" applyAlignment="1">
      <alignment horizontal="centerContinuous" vertical="center"/>
    </xf>
    <xf numFmtId="0" fontId="2" fillId="0" borderId="10" xfId="0" applyFont="1" applyBorder="1" applyAlignment="1">
      <alignment horizontal="centerContinuous" vertical="center"/>
    </xf>
    <xf numFmtId="0" fontId="2" fillId="0" borderId="0" xfId="0" applyFont="1" applyBorder="1" applyAlignment="1">
      <alignment/>
    </xf>
    <xf numFmtId="176" fontId="22" fillId="0" borderId="0" xfId="0" applyNumberFormat="1" applyFont="1" applyBorder="1" applyAlignment="1">
      <alignment/>
    </xf>
    <xf numFmtId="49" fontId="1" fillId="0" borderId="0" xfId="0" applyNumberFormat="1" applyFont="1" applyAlignment="1">
      <alignment horizontal="center"/>
    </xf>
    <xf numFmtId="177" fontId="22" fillId="0" borderId="0" xfId="0" applyNumberFormat="1" applyFont="1" applyBorder="1" applyAlignment="1">
      <alignment/>
    </xf>
    <xf numFmtId="0" fontId="2" fillId="0" borderId="11" xfId="0" applyFont="1" applyBorder="1" applyAlignment="1">
      <alignment horizontal="centerContinuous" vertical="center"/>
    </xf>
    <xf numFmtId="0" fontId="2" fillId="0" borderId="0" xfId="0" applyFont="1" applyBorder="1" applyAlignment="1">
      <alignment horizontal="centerContinuous" vertical="center"/>
    </xf>
    <xf numFmtId="0" fontId="2" fillId="0" borderId="12" xfId="0" applyFont="1" applyBorder="1" applyAlignment="1">
      <alignment horizontal="centerContinuous" vertical="center"/>
    </xf>
    <xf numFmtId="178" fontId="2" fillId="0" borderId="0" xfId="0" applyNumberFormat="1" applyFont="1" applyAlignment="1">
      <alignment/>
    </xf>
    <xf numFmtId="179" fontId="2" fillId="0" borderId="0" xfId="0" applyNumberFormat="1" applyFont="1" applyAlignment="1">
      <alignment/>
    </xf>
    <xf numFmtId="170" fontId="2" fillId="0" borderId="0" xfId="0" applyNumberFormat="1" applyFont="1" applyAlignment="1">
      <alignment/>
    </xf>
    <xf numFmtId="180" fontId="22" fillId="0" borderId="0" xfId="0" applyNumberFormat="1" applyFont="1" applyBorder="1" applyAlignment="1">
      <alignment/>
    </xf>
    <xf numFmtId="174" fontId="22" fillId="0" borderId="0" xfId="0" applyNumberFormat="1" applyFont="1" applyBorder="1" applyAlignment="1">
      <alignment/>
    </xf>
    <xf numFmtId="181" fontId="22" fillId="0" borderId="0" xfId="0" applyNumberFormat="1" applyFont="1" applyBorder="1" applyAlignment="1">
      <alignment/>
    </xf>
    <xf numFmtId="182" fontId="22" fillId="0" borderId="0" xfId="0" applyNumberFormat="1" applyFont="1" applyBorder="1" applyAlignment="1">
      <alignment/>
    </xf>
    <xf numFmtId="49" fontId="8" fillId="0" borderId="0" xfId="0" applyNumberFormat="1" applyFont="1" applyAlignment="1">
      <alignment horizontal="centerContinuous"/>
    </xf>
    <xf numFmtId="0" fontId="0" fillId="0" borderId="0" xfId="0" applyFont="1" applyAlignment="1">
      <alignment horizontal="centerContinuous"/>
    </xf>
    <xf numFmtId="0" fontId="2" fillId="0" borderId="13" xfId="0" applyFont="1" applyBorder="1" applyAlignment="1">
      <alignment horizontal="centerContinuous" vertical="center"/>
    </xf>
    <xf numFmtId="184" fontId="2" fillId="0" borderId="0" xfId="0" applyNumberFormat="1" applyFont="1" applyAlignment="1">
      <alignment/>
    </xf>
    <xf numFmtId="185" fontId="2" fillId="0" borderId="0" xfId="0" applyNumberFormat="1" applyFont="1" applyAlignment="1">
      <alignment/>
    </xf>
    <xf numFmtId="186" fontId="2" fillId="0" borderId="0" xfId="0" applyNumberFormat="1" applyFont="1" applyAlignment="1">
      <alignment/>
    </xf>
    <xf numFmtId="183" fontId="2" fillId="0" borderId="0" xfId="0" applyNumberFormat="1" applyFont="1" applyAlignment="1">
      <alignment/>
    </xf>
    <xf numFmtId="187" fontId="2" fillId="0" borderId="0" xfId="0" applyNumberFormat="1" applyFont="1" applyAlignment="1">
      <alignment/>
    </xf>
    <xf numFmtId="188" fontId="2" fillId="0" borderId="0" xfId="0" applyNumberFormat="1" applyFont="1" applyAlignment="1">
      <alignment/>
    </xf>
    <xf numFmtId="189" fontId="2" fillId="0" borderId="0" xfId="0" applyNumberFormat="1" applyFont="1" applyAlignment="1">
      <alignment/>
    </xf>
    <xf numFmtId="190" fontId="2" fillId="0" borderId="0" xfId="0" applyNumberFormat="1" applyFont="1" applyAlignment="1">
      <alignment/>
    </xf>
    <xf numFmtId="0" fontId="2" fillId="0" borderId="0" xfId="0" applyFont="1" applyAlignment="1">
      <alignment horizontal="right"/>
    </xf>
    <xf numFmtId="191" fontId="22" fillId="0" borderId="0" xfId="0" applyNumberFormat="1" applyFont="1" applyBorder="1" applyAlignment="1">
      <alignment/>
    </xf>
    <xf numFmtId="192" fontId="22" fillId="0" borderId="0" xfId="0" applyNumberFormat="1" applyFont="1" applyBorder="1" applyAlignment="1">
      <alignment/>
    </xf>
    <xf numFmtId="193" fontId="22" fillId="0" borderId="0" xfId="0" applyNumberFormat="1" applyFont="1" applyBorder="1" applyAlignment="1">
      <alignment/>
    </xf>
    <xf numFmtId="194" fontId="22" fillId="0" borderId="0" xfId="0" applyNumberFormat="1" applyFont="1" applyBorder="1" applyAlignment="1">
      <alignment/>
    </xf>
    <xf numFmtId="0" fontId="2" fillId="0" borderId="0" xfId="0" applyFont="1" applyAlignment="1">
      <alignment horizontal="left"/>
    </xf>
    <xf numFmtId="0" fontId="2" fillId="0" borderId="0" xfId="0" applyFont="1" applyBorder="1" applyAlignment="1">
      <alignment horizontal="centerContinuous"/>
    </xf>
    <xf numFmtId="195" fontId="2" fillId="0" borderId="0" xfId="0" applyNumberFormat="1" applyFont="1" applyAlignment="1">
      <alignment/>
    </xf>
    <xf numFmtId="169" fontId="2" fillId="0" borderId="0" xfId="0" applyNumberFormat="1" applyFont="1" applyBorder="1" applyAlignment="1">
      <alignment/>
    </xf>
    <xf numFmtId="0" fontId="12" fillId="0" borderId="0" xfId="21" applyFont="1" applyAlignment="1">
      <alignment horizontal="centerContinuous"/>
      <protection/>
    </xf>
    <xf numFmtId="0" fontId="27" fillId="0" borderId="0" xfId="21" applyFont="1" applyAlignment="1">
      <alignment horizontal="centerContinuous"/>
      <protection/>
    </xf>
    <xf numFmtId="0" fontId="27" fillId="0" borderId="0" xfId="21" applyFont="1">
      <alignment/>
      <protection/>
    </xf>
    <xf numFmtId="0" fontId="11" fillId="0" borderId="0" xfId="21" applyFont="1">
      <alignment/>
      <protection/>
    </xf>
    <xf numFmtId="0" fontId="27" fillId="0" borderId="14" xfId="21" applyFont="1" applyBorder="1">
      <alignment/>
      <protection/>
    </xf>
    <xf numFmtId="0" fontId="27" fillId="0" borderId="15" xfId="21" applyFont="1" applyBorder="1">
      <alignment/>
      <protection/>
    </xf>
    <xf numFmtId="0" fontId="27" fillId="0" borderId="16" xfId="21" applyFont="1" applyBorder="1" applyAlignment="1">
      <alignment vertical="center"/>
      <protection/>
    </xf>
    <xf numFmtId="0" fontId="27" fillId="0" borderId="17" xfId="21" applyFont="1" applyBorder="1">
      <alignment/>
      <protection/>
    </xf>
    <xf numFmtId="0" fontId="11" fillId="0" borderId="15" xfId="21" applyFont="1" applyBorder="1">
      <alignment/>
      <protection/>
    </xf>
    <xf numFmtId="0" fontId="27" fillId="0" borderId="18" xfId="21" applyFont="1" applyBorder="1">
      <alignment/>
      <protection/>
    </xf>
    <xf numFmtId="0" fontId="27" fillId="0" borderId="19" xfId="21" applyFont="1" applyBorder="1">
      <alignment/>
      <protection/>
    </xf>
    <xf numFmtId="0" fontId="27" fillId="0" borderId="0" xfId="21" applyFont="1" applyAlignment="1">
      <alignment/>
      <protection/>
    </xf>
    <xf numFmtId="0" fontId="29" fillId="0" borderId="0" xfId="21" applyFont="1" applyAlignment="1">
      <alignment/>
      <protection/>
    </xf>
    <xf numFmtId="0" fontId="27" fillId="0" borderId="10" xfId="21" applyFont="1" applyBorder="1" applyAlignment="1">
      <alignment vertical="center"/>
      <protection/>
    </xf>
    <xf numFmtId="0" fontId="28" fillId="0" borderId="8" xfId="21" applyFont="1" applyBorder="1" applyAlignment="1">
      <alignment horizontal="centerContinuous"/>
      <protection/>
    </xf>
    <xf numFmtId="0" fontId="27" fillId="0" borderId="20" xfId="21" applyFont="1" applyBorder="1">
      <alignment/>
      <protection/>
    </xf>
    <xf numFmtId="0" fontId="27" fillId="0" borderId="10" xfId="21" applyFont="1" applyBorder="1" applyAlignment="1">
      <alignment horizontal="center" vertical="center"/>
      <protection/>
    </xf>
    <xf numFmtId="0" fontId="27" fillId="0" borderId="21" xfId="21" applyFont="1" applyBorder="1" applyAlignment="1">
      <alignment horizontal="center" vertical="center"/>
      <protection/>
    </xf>
    <xf numFmtId="0" fontId="27" fillId="0" borderId="22" xfId="21" applyFont="1" applyBorder="1" applyAlignment="1">
      <alignment horizontal="center" vertical="center"/>
      <protection/>
    </xf>
    <xf numFmtId="0" fontId="27" fillId="0" borderId="23" xfId="21" applyFont="1" applyBorder="1" applyAlignment="1">
      <alignment horizontal="center" vertical="center"/>
      <protection/>
    </xf>
    <xf numFmtId="0" fontId="27" fillId="0" borderId="24" xfId="21" applyFont="1" applyBorder="1" applyAlignment="1">
      <alignment horizontal="center" vertical="center"/>
      <protection/>
    </xf>
    <xf numFmtId="0" fontId="27" fillId="0" borderId="25" xfId="21" applyFont="1" applyBorder="1" applyAlignment="1">
      <alignment vertical="center"/>
      <protection/>
    </xf>
    <xf numFmtId="0" fontId="27" fillId="0" borderId="26" xfId="21" applyFont="1" applyBorder="1" applyAlignment="1">
      <alignment horizontal="center" vertical="center"/>
      <protection/>
    </xf>
    <xf numFmtId="0" fontId="27" fillId="0" borderId="27" xfId="21" applyFont="1" applyBorder="1" applyAlignment="1">
      <alignment horizontal="center" vertical="center"/>
      <protection/>
    </xf>
    <xf numFmtId="0" fontId="27" fillId="0" borderId="22" xfId="21" applyFont="1" applyBorder="1" applyAlignment="1">
      <alignment vertical="center"/>
      <protection/>
    </xf>
    <xf numFmtId="0" fontId="27" fillId="0" borderId="8" xfId="21" applyFont="1" applyBorder="1" applyAlignment="1">
      <alignment horizontal="center" vertical="center"/>
      <protection/>
    </xf>
    <xf numFmtId="0" fontId="27" fillId="0" borderId="28" xfId="21" applyFont="1" applyBorder="1" applyAlignment="1">
      <alignment horizontal="center" vertical="center"/>
      <protection/>
    </xf>
    <xf numFmtId="0" fontId="27" fillId="0" borderId="29" xfId="21" applyFont="1" applyBorder="1" applyAlignment="1">
      <alignment horizontal="centerContinuous" vertical="center"/>
      <protection/>
    </xf>
    <xf numFmtId="0" fontId="27" fillId="0" borderId="30" xfId="21" applyFont="1" applyBorder="1" applyAlignment="1">
      <alignment horizontal="centerContinuous" vertical="center"/>
      <protection/>
    </xf>
    <xf numFmtId="0" fontId="0" fillId="0" borderId="29" xfId="0" applyBorder="1" applyAlignment="1">
      <alignment horizontal="centerContinuous"/>
    </xf>
    <xf numFmtId="0" fontId="27" fillId="0" borderId="24" xfId="21" applyFont="1" applyBorder="1" applyAlignment="1">
      <alignment horizontal="centerContinuous" vertical="center"/>
      <protection/>
    </xf>
    <xf numFmtId="0" fontId="27" fillId="0" borderId="31" xfId="21" applyFont="1" applyBorder="1" applyAlignment="1">
      <alignment horizontal="center" vertical="center"/>
      <protection/>
    </xf>
    <xf numFmtId="0" fontId="27" fillId="0" borderId="8" xfId="21" applyFont="1" applyBorder="1" applyAlignment="1">
      <alignment horizontal="centerContinuous" vertical="center"/>
      <protection/>
    </xf>
    <xf numFmtId="0" fontId="27" fillId="0" borderId="32" xfId="21" applyFont="1" applyBorder="1" applyAlignment="1">
      <alignment horizontal="centerContinuous" vertical="center"/>
      <protection/>
    </xf>
    <xf numFmtId="0" fontId="27" fillId="0" borderId="33" xfId="21" applyFont="1" applyBorder="1" applyAlignment="1">
      <alignment vertical="center"/>
      <protection/>
    </xf>
    <xf numFmtId="0" fontId="27" fillId="0" borderId="20" xfId="21" applyFont="1" applyBorder="1" applyAlignment="1">
      <alignment horizontal="center" vertical="center"/>
      <protection/>
    </xf>
    <xf numFmtId="0" fontId="27" fillId="0" borderId="0" xfId="21" applyFont="1" applyBorder="1" applyAlignment="1">
      <alignment horizontal="center" vertical="center"/>
      <protection/>
    </xf>
    <xf numFmtId="0" fontId="27" fillId="0" borderId="34" xfId="21" applyFont="1" applyBorder="1" applyAlignment="1">
      <alignment horizontal="center" vertical="center"/>
      <protection/>
    </xf>
    <xf numFmtId="0" fontId="27" fillId="0" borderId="23" xfId="21" applyFont="1" applyBorder="1" applyAlignment="1">
      <alignment horizontal="centerContinuous" vertical="center"/>
      <protection/>
    </xf>
    <xf numFmtId="0" fontId="27" fillId="0" borderId="25" xfId="21" applyFont="1" applyBorder="1" applyAlignment="1">
      <alignment horizontal="center" vertical="center"/>
      <protection/>
    </xf>
    <xf numFmtId="0" fontId="27" fillId="0" borderId="0" xfId="21" applyFont="1" applyBorder="1" applyAlignment="1">
      <alignment vertical="center"/>
      <protection/>
    </xf>
    <xf numFmtId="0" fontId="28" fillId="0" borderId="24" xfId="21" applyFont="1" applyBorder="1" applyAlignment="1">
      <alignment horizontal="centerContinuous" vertical="center"/>
      <protection/>
    </xf>
    <xf numFmtId="0" fontId="28" fillId="0" borderId="0" xfId="21" applyFont="1" applyBorder="1" applyAlignment="1">
      <alignment horizontal="center" vertical="center"/>
      <protection/>
    </xf>
    <xf numFmtId="0" fontId="30" fillId="0" borderId="0" xfId="21" applyFont="1">
      <alignment/>
      <protection/>
    </xf>
    <xf numFmtId="0" fontId="29" fillId="0" borderId="0" xfId="21" applyFont="1" applyAlignment="1">
      <alignment horizontal="left"/>
      <protection/>
    </xf>
    <xf numFmtId="0" fontId="27" fillId="0" borderId="10" xfId="0" applyFont="1" applyBorder="1" applyAlignment="1">
      <alignment horizontal="center" vertical="center"/>
    </xf>
    <xf numFmtId="0" fontId="0" fillId="0" borderId="24" xfId="0" applyBorder="1" applyAlignment="1">
      <alignment/>
    </xf>
    <xf numFmtId="0" fontId="28" fillId="0" borderId="24" xfId="21" applyFont="1" applyBorder="1" applyAlignment="1">
      <alignment horizontal="center" vertical="center"/>
      <protection/>
    </xf>
    <xf numFmtId="0" fontId="28" fillId="0" borderId="0" xfId="21" applyFont="1" applyBorder="1" applyAlignment="1">
      <alignment horizontal="center" vertical="center"/>
      <protection/>
    </xf>
    <xf numFmtId="0" fontId="27" fillId="0" borderId="20" xfId="21" applyFont="1" applyBorder="1" applyAlignment="1">
      <alignment horizontal="center" vertical="center"/>
      <protection/>
    </xf>
    <xf numFmtId="0" fontId="27" fillId="0" borderId="35" xfId="21" applyFont="1" applyBorder="1" applyAlignment="1">
      <alignment horizontal="center" vertical="center"/>
      <protection/>
    </xf>
    <xf numFmtId="0" fontId="27" fillId="0" borderId="36" xfId="21" applyFont="1" applyBorder="1" applyAlignment="1">
      <alignment horizontal="center" vertical="center"/>
      <protection/>
    </xf>
    <xf numFmtId="0" fontId="27" fillId="0" borderId="32" xfId="21" applyFont="1" applyBorder="1" applyAlignment="1">
      <alignment vertical="center"/>
      <protection/>
    </xf>
    <xf numFmtId="0" fontId="27" fillId="0" borderId="30" xfId="21" applyFont="1" applyBorder="1" applyAlignment="1">
      <alignment vertical="center"/>
      <protection/>
    </xf>
    <xf numFmtId="0" fontId="27" fillId="0" borderId="32" xfId="21" applyFont="1" applyBorder="1" applyAlignment="1">
      <alignment horizontal="center" vertical="center"/>
      <protection/>
    </xf>
    <xf numFmtId="0" fontId="29" fillId="0" borderId="0" xfId="21" applyFont="1" applyBorder="1" applyAlignment="1">
      <alignment/>
      <protection/>
    </xf>
    <xf numFmtId="0" fontId="27" fillId="0" borderId="0" xfId="21" applyFont="1" applyBorder="1" applyAlignment="1">
      <alignment/>
      <protection/>
    </xf>
    <xf numFmtId="0" fontId="27" fillId="0" borderId="11" xfId="21" applyFont="1" applyBorder="1" applyAlignment="1">
      <alignment horizontal="centerContinuous"/>
      <protection/>
    </xf>
    <xf numFmtId="0" fontId="27" fillId="0" borderId="3" xfId="21" applyFont="1" applyBorder="1" applyAlignment="1">
      <alignment horizontal="centerContinuous"/>
      <protection/>
    </xf>
    <xf numFmtId="0" fontId="11" fillId="0" borderId="3" xfId="21" applyFont="1" applyBorder="1" applyAlignment="1">
      <alignment horizontal="centerContinuous"/>
      <protection/>
    </xf>
    <xf numFmtId="0" fontId="11" fillId="0" borderId="1" xfId="21" applyFont="1" applyBorder="1" applyAlignment="1">
      <alignment horizontal="centerContinuous"/>
      <protection/>
    </xf>
    <xf numFmtId="0" fontId="27" fillId="0" borderId="1" xfId="21" applyFont="1" applyBorder="1" applyAlignment="1">
      <alignment horizontal="centerContinuous"/>
      <protection/>
    </xf>
    <xf numFmtId="0" fontId="27" fillId="0" borderId="9" xfId="21" applyFont="1" applyBorder="1" applyAlignment="1">
      <alignment horizontal="centerContinuous"/>
      <protection/>
    </xf>
    <xf numFmtId="0" fontId="31" fillId="0" borderId="37" xfId="21" applyFont="1" applyBorder="1" applyAlignment="1">
      <alignment horizontal="center"/>
      <protection/>
    </xf>
    <xf numFmtId="0" fontId="27" fillId="0" borderId="38" xfId="21" applyFont="1" applyBorder="1">
      <alignment/>
      <protection/>
    </xf>
    <xf numFmtId="0" fontId="27" fillId="0" borderId="39" xfId="21" applyFont="1" applyBorder="1" applyAlignment="1">
      <alignment horizontal="centerContinuous"/>
      <protection/>
    </xf>
    <xf numFmtId="0" fontId="27" fillId="0" borderId="40" xfId="21" applyFont="1" applyBorder="1" applyAlignment="1">
      <alignment horizontal="centerContinuous"/>
      <protection/>
    </xf>
    <xf numFmtId="0" fontId="27" fillId="0" borderId="6" xfId="21" applyFont="1" applyBorder="1">
      <alignment/>
      <protection/>
    </xf>
    <xf numFmtId="0" fontId="27" fillId="0" borderId="41" xfId="21" applyFont="1" applyBorder="1" applyAlignment="1">
      <alignment horizontal="center"/>
      <protection/>
    </xf>
    <xf numFmtId="0" fontId="27" fillId="0" borderId="42" xfId="21" applyFont="1" applyBorder="1">
      <alignment/>
      <protection/>
    </xf>
    <xf numFmtId="0" fontId="27" fillId="0" borderId="43" xfId="21" applyFont="1" applyBorder="1">
      <alignment/>
      <protection/>
    </xf>
    <xf numFmtId="0" fontId="27" fillId="0" borderId="1" xfId="21" applyFont="1" applyBorder="1">
      <alignment/>
      <protection/>
    </xf>
    <xf numFmtId="1" fontId="27" fillId="0" borderId="2" xfId="21" applyNumberFormat="1" applyFont="1" applyBorder="1" applyAlignment="1">
      <alignment horizontal="centerContinuous" vertical="center"/>
      <protection/>
    </xf>
    <xf numFmtId="198" fontId="27" fillId="2" borderId="24" xfId="21" applyNumberFormat="1" applyFont="1" applyFill="1" applyBorder="1" applyAlignment="1">
      <alignment horizontal="right" vertical="center"/>
      <protection/>
    </xf>
    <xf numFmtId="198" fontId="27" fillId="0" borderId="24" xfId="21" applyNumberFormat="1" applyFont="1" applyBorder="1" applyAlignment="1">
      <alignment horizontal="right" vertical="center"/>
      <protection/>
    </xf>
    <xf numFmtId="198" fontId="27" fillId="3" borderId="8" xfId="21" applyNumberFormat="1" applyFont="1" applyFill="1" applyBorder="1" applyAlignment="1">
      <alignment horizontal="right" vertical="center"/>
      <protection/>
    </xf>
    <xf numFmtId="198" fontId="27" fillId="3" borderId="23" xfId="21" applyNumberFormat="1" applyFont="1" applyFill="1" applyBorder="1" applyAlignment="1">
      <alignment horizontal="right" vertical="center"/>
      <protection/>
    </xf>
    <xf numFmtId="198" fontId="27" fillId="3" borderId="24" xfId="21" applyNumberFormat="1" applyFont="1" applyFill="1" applyBorder="1" applyAlignment="1">
      <alignment horizontal="right" vertical="center"/>
      <protection/>
    </xf>
    <xf numFmtId="198" fontId="27" fillId="0" borderId="8" xfId="21" applyNumberFormat="1" applyFont="1" applyBorder="1" applyAlignment="1">
      <alignment horizontal="right" vertical="center"/>
      <protection/>
    </xf>
    <xf numFmtId="198" fontId="27" fillId="0" borderId="24" xfId="24" applyNumberFormat="1" applyFont="1" applyBorder="1" applyAlignment="1">
      <alignment horizontal="right" vertical="center"/>
      <protection/>
    </xf>
    <xf numFmtId="1" fontId="27" fillId="0" borderId="44" xfId="21" applyNumberFormat="1" applyFont="1" applyBorder="1" applyAlignment="1">
      <alignment horizontal="centerContinuous" vertical="center"/>
      <protection/>
    </xf>
    <xf numFmtId="0" fontId="27" fillId="0" borderId="8" xfId="21" applyFont="1" applyBorder="1">
      <alignment/>
      <protection/>
    </xf>
    <xf numFmtId="0" fontId="27" fillId="0" borderId="0" xfId="21" applyFont="1" applyAlignment="1">
      <alignment vertical="center"/>
      <protection/>
    </xf>
    <xf numFmtId="1" fontId="27" fillId="0" borderId="10" xfId="21" applyNumberFormat="1" applyFont="1" applyBorder="1" applyAlignment="1">
      <alignment horizontal="centerContinuous" vertical="center"/>
      <protection/>
    </xf>
    <xf numFmtId="198" fontId="27" fillId="0" borderId="23" xfId="21" applyNumberFormat="1" applyFont="1" applyBorder="1" applyAlignment="1">
      <alignment horizontal="right" vertical="center"/>
      <protection/>
    </xf>
    <xf numFmtId="198" fontId="27" fillId="3" borderId="31" xfId="21" applyNumberFormat="1" applyFont="1" applyFill="1" applyBorder="1" applyAlignment="1">
      <alignment horizontal="right" vertical="center"/>
      <protection/>
    </xf>
    <xf numFmtId="1" fontId="27" fillId="0" borderId="20" xfId="21" applyNumberFormat="1" applyFont="1" applyBorder="1" applyAlignment="1">
      <alignment horizontal="centerContinuous" vertical="center"/>
      <protection/>
    </xf>
    <xf numFmtId="0" fontId="28" fillId="0" borderId="19" xfId="21" applyFont="1" applyBorder="1" applyAlignment="1">
      <alignment horizontal="centerContinuous" vertical="center"/>
      <protection/>
    </xf>
    <xf numFmtId="198" fontId="27" fillId="3" borderId="24" xfId="24" applyNumberFormat="1" applyFont="1" applyFill="1" applyBorder="1" applyAlignment="1">
      <alignment horizontal="right" vertical="center"/>
      <protection/>
    </xf>
    <xf numFmtId="0" fontId="27" fillId="0" borderId="8" xfId="21" applyFont="1" applyBorder="1" applyAlignment="1">
      <alignment horizontal="centerContinuous"/>
      <protection/>
    </xf>
    <xf numFmtId="0" fontId="27" fillId="0" borderId="39" xfId="21" applyFont="1" applyBorder="1" applyAlignment="1">
      <alignment vertical="center"/>
      <protection/>
    </xf>
    <xf numFmtId="1" fontId="27" fillId="0" borderId="6" xfId="21" applyNumberFormat="1" applyFont="1" applyBorder="1" applyAlignment="1">
      <alignment horizontal="centerContinuous" vertical="center"/>
      <protection/>
    </xf>
    <xf numFmtId="198" fontId="27" fillId="0" borderId="45" xfId="21" applyNumberFormat="1" applyFont="1" applyBorder="1" applyAlignment="1">
      <alignment horizontal="right" vertical="center"/>
      <protection/>
    </xf>
    <xf numFmtId="198" fontId="27" fillId="0" borderId="40" xfId="21" applyNumberFormat="1" applyFont="1" applyBorder="1" applyAlignment="1">
      <alignment horizontal="right" vertical="center"/>
      <protection/>
    </xf>
    <xf numFmtId="198" fontId="27" fillId="0" borderId="46" xfId="21" applyNumberFormat="1" applyFont="1" applyBorder="1" applyAlignment="1">
      <alignment horizontal="right" vertical="center"/>
      <protection/>
    </xf>
    <xf numFmtId="198" fontId="27" fillId="0" borderId="45" xfId="24" applyNumberFormat="1" applyFont="1" applyBorder="1" applyAlignment="1">
      <alignment horizontal="right" vertical="center"/>
      <protection/>
    </xf>
    <xf numFmtId="1" fontId="27" fillId="0" borderId="42" xfId="21" applyNumberFormat="1" applyFont="1" applyBorder="1" applyAlignment="1">
      <alignment horizontal="centerContinuous" vertical="center"/>
      <protection/>
    </xf>
    <xf numFmtId="198" fontId="27" fillId="3" borderId="31" xfId="24" applyNumberFormat="1" applyFont="1" applyFill="1" applyBorder="1" applyAlignment="1">
      <alignment horizontal="right" vertical="center"/>
      <protection/>
    </xf>
    <xf numFmtId="0" fontId="28" fillId="0" borderId="47" xfId="21" applyFont="1" applyBorder="1">
      <alignment/>
      <protection/>
    </xf>
    <xf numFmtId="0" fontId="28" fillId="0" borderId="48" xfId="21" applyFont="1" applyBorder="1">
      <alignment/>
      <protection/>
    </xf>
    <xf numFmtId="0" fontId="28" fillId="0" borderId="49" xfId="21" applyFont="1" applyBorder="1" applyAlignment="1">
      <alignment vertical="center"/>
      <protection/>
    </xf>
    <xf numFmtId="1" fontId="28" fillId="0" borderId="50" xfId="21" applyNumberFormat="1" applyFont="1" applyBorder="1" applyAlignment="1">
      <alignment horizontal="centerContinuous" vertical="center"/>
      <protection/>
    </xf>
    <xf numFmtId="198" fontId="28" fillId="0" borderId="51" xfId="21" applyNumberFormat="1" applyFont="1" applyBorder="1" applyAlignment="1">
      <alignment horizontal="right" vertical="center"/>
      <protection/>
    </xf>
    <xf numFmtId="198" fontId="28" fillId="0" borderId="52" xfId="21" applyNumberFormat="1" applyFont="1" applyBorder="1" applyAlignment="1">
      <alignment horizontal="right" vertical="center"/>
      <protection/>
    </xf>
    <xf numFmtId="198" fontId="28" fillId="0" borderId="53" xfId="21" applyNumberFormat="1" applyFont="1" applyBorder="1" applyAlignment="1">
      <alignment horizontal="right" vertical="center"/>
      <protection/>
    </xf>
    <xf numFmtId="198" fontId="28" fillId="0" borderId="51" xfId="24" applyNumberFormat="1" applyFont="1" applyBorder="1" applyAlignment="1">
      <alignment horizontal="right" vertical="center"/>
      <protection/>
    </xf>
    <xf numFmtId="1" fontId="28" fillId="0" borderId="54" xfId="21" applyNumberFormat="1" applyFont="1" applyBorder="1" applyAlignment="1">
      <alignment horizontal="centerContinuous" vertical="center"/>
      <protection/>
    </xf>
    <xf numFmtId="0" fontId="28" fillId="0" borderId="0" xfId="21" applyFont="1">
      <alignment/>
      <protection/>
    </xf>
    <xf numFmtId="0" fontId="28" fillId="0" borderId="19" xfId="21" applyFont="1" applyBorder="1" applyAlignment="1">
      <alignment horizontal="center" vertical="center" textRotation="90"/>
      <protection/>
    </xf>
    <xf numFmtId="0" fontId="28" fillId="0" borderId="10" xfId="21" applyFont="1" applyBorder="1">
      <alignment/>
      <protection/>
    </xf>
    <xf numFmtId="0" fontId="27" fillId="0" borderId="13" xfId="21" applyFont="1" applyBorder="1" applyAlignment="1">
      <alignment vertical="center"/>
      <protection/>
    </xf>
    <xf numFmtId="0" fontId="28" fillId="0" borderId="10" xfId="21" applyFont="1" applyBorder="1" applyAlignment="1">
      <alignment horizontal="center" vertical="center"/>
      <protection/>
    </xf>
    <xf numFmtId="198" fontId="27" fillId="4" borderId="23" xfId="21" applyNumberFormat="1" applyFont="1" applyFill="1" applyBorder="1" applyAlignment="1">
      <alignment horizontal="right" vertical="center"/>
      <protection/>
    </xf>
    <xf numFmtId="0" fontId="27" fillId="0" borderId="13" xfId="24" applyFont="1" applyBorder="1" applyAlignment="1">
      <alignment vertical="center"/>
      <protection/>
    </xf>
    <xf numFmtId="198" fontId="27" fillId="4" borderId="24" xfId="21" applyNumberFormat="1" applyFont="1" applyFill="1" applyBorder="1" applyAlignment="1">
      <alignment horizontal="right" vertical="center"/>
      <protection/>
    </xf>
    <xf numFmtId="0" fontId="27" fillId="0" borderId="13" xfId="0" applyFont="1" applyBorder="1" applyAlignment="1">
      <alignment vertical="center"/>
    </xf>
    <xf numFmtId="0" fontId="28" fillId="0" borderId="5" xfId="21" applyFont="1" applyBorder="1">
      <alignment/>
      <protection/>
    </xf>
    <xf numFmtId="0" fontId="27" fillId="0" borderId="7" xfId="21" applyFont="1" applyBorder="1" applyAlignment="1">
      <alignment vertical="center"/>
      <protection/>
    </xf>
    <xf numFmtId="198" fontId="27" fillId="3" borderId="45" xfId="21" applyNumberFormat="1" applyFont="1" applyFill="1" applyBorder="1" applyAlignment="1">
      <alignment horizontal="right" vertical="center"/>
      <protection/>
    </xf>
    <xf numFmtId="198" fontId="27" fillId="3" borderId="40" xfId="21" applyNumberFormat="1" applyFont="1" applyFill="1" applyBorder="1" applyAlignment="1">
      <alignment horizontal="right" vertical="center"/>
      <protection/>
    </xf>
    <xf numFmtId="0" fontId="26" fillId="3" borderId="24" xfId="21" applyFill="1" applyBorder="1">
      <alignment/>
      <protection/>
    </xf>
    <xf numFmtId="198" fontId="27" fillId="3" borderId="46" xfId="21" applyNumberFormat="1" applyFont="1" applyFill="1" applyBorder="1" applyAlignment="1">
      <alignment horizontal="right" vertical="center"/>
      <protection/>
    </xf>
    <xf numFmtId="198" fontId="27" fillId="3" borderId="45" xfId="24" applyNumberFormat="1" applyFont="1" applyFill="1" applyBorder="1" applyAlignment="1">
      <alignment horizontal="right" vertical="center"/>
      <protection/>
    </xf>
    <xf numFmtId="198" fontId="27" fillId="3" borderId="55" xfId="21" applyNumberFormat="1" applyFont="1" applyFill="1" applyBorder="1" applyAlignment="1">
      <alignment horizontal="right" vertical="center"/>
      <protection/>
    </xf>
    <xf numFmtId="0" fontId="28" fillId="0" borderId="43" xfId="21" applyFont="1" applyBorder="1" applyAlignment="1">
      <alignment horizontal="center" vertical="center"/>
      <protection/>
    </xf>
    <xf numFmtId="0" fontId="28" fillId="0" borderId="19" xfId="21" applyFont="1" applyBorder="1" applyAlignment="1">
      <alignment horizontal="center" vertical="center"/>
      <protection/>
    </xf>
    <xf numFmtId="0" fontId="28" fillId="0" borderId="39" xfId="21" applyFont="1" applyBorder="1" applyAlignment="1">
      <alignment vertical="center"/>
      <protection/>
    </xf>
    <xf numFmtId="1" fontId="28" fillId="0" borderId="6" xfId="21" applyNumberFormat="1" applyFont="1" applyBorder="1" applyAlignment="1">
      <alignment horizontal="centerContinuous" vertical="center"/>
      <protection/>
    </xf>
    <xf numFmtId="198" fontId="28" fillId="3" borderId="45" xfId="21" applyNumberFormat="1" applyFont="1" applyFill="1" applyBorder="1" applyAlignment="1">
      <alignment horizontal="right" vertical="center"/>
      <protection/>
    </xf>
    <xf numFmtId="1" fontId="28" fillId="0" borderId="42" xfId="21" applyNumberFormat="1" applyFont="1" applyBorder="1" applyAlignment="1">
      <alignment horizontal="centerContinuous" vertical="center"/>
      <protection/>
    </xf>
    <xf numFmtId="0" fontId="27" fillId="0" borderId="0" xfId="21" applyFont="1" applyBorder="1" applyAlignment="1">
      <alignment vertical="center"/>
      <protection/>
    </xf>
    <xf numFmtId="198" fontId="27" fillId="3" borderId="32" xfId="21" applyNumberFormat="1" applyFont="1" applyFill="1" applyBorder="1" applyAlignment="1">
      <alignment horizontal="right" vertical="center"/>
      <protection/>
    </xf>
    <xf numFmtId="198" fontId="27" fillId="0" borderId="28" xfId="21" applyNumberFormat="1" applyFont="1" applyBorder="1" applyAlignment="1">
      <alignment horizontal="right" vertical="center"/>
      <protection/>
    </xf>
    <xf numFmtId="198" fontId="27" fillId="0" borderId="32" xfId="21" applyNumberFormat="1" applyFont="1" applyBorder="1" applyAlignment="1">
      <alignment horizontal="right" vertical="center"/>
      <protection/>
    </xf>
    <xf numFmtId="198" fontId="27" fillId="3" borderId="28" xfId="21" applyNumberFormat="1" applyFont="1" applyFill="1" applyBorder="1" applyAlignment="1">
      <alignment horizontal="right" vertical="center"/>
      <protection/>
    </xf>
    <xf numFmtId="198" fontId="27" fillId="3" borderId="35" xfId="21" applyNumberFormat="1" applyFont="1" applyFill="1" applyBorder="1" applyAlignment="1">
      <alignment horizontal="right" vertical="center"/>
      <protection/>
    </xf>
    <xf numFmtId="198" fontId="27" fillId="0" borderId="35" xfId="21" applyNumberFormat="1" applyFont="1" applyBorder="1" applyAlignment="1">
      <alignment horizontal="right" vertical="center"/>
      <protection/>
    </xf>
    <xf numFmtId="0" fontId="28" fillId="0" borderId="47" xfId="21" applyFont="1" applyBorder="1" applyAlignment="1">
      <alignment horizontal="center" vertical="center"/>
      <protection/>
    </xf>
    <xf numFmtId="0" fontId="27" fillId="0" borderId="48" xfId="21" applyFont="1" applyBorder="1">
      <alignment/>
      <protection/>
    </xf>
    <xf numFmtId="0" fontId="27" fillId="0" borderId="56" xfId="21" applyFont="1" applyBorder="1" applyAlignment="1">
      <alignment vertical="center"/>
      <protection/>
    </xf>
    <xf numFmtId="1" fontId="27" fillId="0" borderId="57" xfId="21" applyNumberFormat="1" applyFont="1" applyBorder="1" applyAlignment="1">
      <alignment horizontal="centerContinuous" vertical="center"/>
      <protection/>
    </xf>
    <xf numFmtId="1" fontId="27" fillId="0" borderId="58" xfId="21" applyNumberFormat="1" applyFont="1" applyBorder="1" applyAlignment="1">
      <alignment horizontal="centerContinuous" vertical="center"/>
      <protection/>
    </xf>
    <xf numFmtId="0" fontId="28" fillId="0" borderId="19" xfId="21" applyFont="1" applyBorder="1">
      <alignment/>
      <protection/>
    </xf>
    <xf numFmtId="0" fontId="28" fillId="0" borderId="8" xfId="21" applyFont="1" applyBorder="1">
      <alignment/>
      <protection/>
    </xf>
    <xf numFmtId="0" fontId="28" fillId="0" borderId="59" xfId="21" applyFont="1" applyBorder="1" applyAlignment="1">
      <alignment vertical="center"/>
      <protection/>
    </xf>
    <xf numFmtId="198" fontId="28" fillId="3" borderId="51" xfId="21" applyNumberFormat="1" applyFont="1" applyFill="1" applyBorder="1" applyAlignment="1">
      <alignment horizontal="right" vertical="center"/>
      <protection/>
    </xf>
    <xf numFmtId="198" fontId="28" fillId="3" borderId="60" xfId="21" applyNumberFormat="1" applyFont="1" applyFill="1" applyBorder="1" applyAlignment="1">
      <alignment horizontal="right" vertical="center"/>
      <protection/>
    </xf>
    <xf numFmtId="0" fontId="27" fillId="0" borderId="13" xfId="21" applyFont="1" applyBorder="1" applyAlignment="1">
      <alignment vertical="center"/>
      <protection/>
    </xf>
    <xf numFmtId="0" fontId="27" fillId="0" borderId="10" xfId="21" applyNumberFormat="1" applyFont="1" applyBorder="1" applyAlignment="1">
      <alignment horizontal="centerContinuous" vertical="center"/>
      <protection/>
    </xf>
    <xf numFmtId="1" fontId="27" fillId="3" borderId="10" xfId="21" applyNumberFormat="1" applyFont="1" applyFill="1" applyBorder="1" applyAlignment="1">
      <alignment horizontal="centerContinuous" vertical="center"/>
      <protection/>
    </xf>
    <xf numFmtId="1" fontId="27" fillId="3" borderId="20" xfId="21" applyNumberFormat="1" applyFont="1" applyFill="1" applyBorder="1" applyAlignment="1">
      <alignment horizontal="centerContinuous" vertical="center"/>
      <protection/>
    </xf>
    <xf numFmtId="198" fontId="27" fillId="5" borderId="8" xfId="21" applyNumberFormat="1" applyFont="1" applyFill="1" applyBorder="1" applyAlignment="1">
      <alignment horizontal="right" vertical="center"/>
      <protection/>
    </xf>
    <xf numFmtId="0" fontId="28" fillId="0" borderId="0" xfId="21" applyFont="1" applyAlignment="1">
      <alignment horizontal="centerContinuous"/>
      <protection/>
    </xf>
    <xf numFmtId="0" fontId="11" fillId="0" borderId="0" xfId="21" applyFont="1" applyBorder="1">
      <alignment/>
      <protection/>
    </xf>
    <xf numFmtId="0" fontId="27" fillId="0" borderId="11" xfId="21" applyFont="1" applyBorder="1" applyAlignment="1">
      <alignment vertical="center"/>
      <protection/>
    </xf>
    <xf numFmtId="1" fontId="27" fillId="3" borderId="2" xfId="21" applyNumberFormat="1" applyFont="1" applyFill="1" applyBorder="1" applyAlignment="1">
      <alignment horizontal="centerContinuous" vertical="center"/>
      <protection/>
    </xf>
    <xf numFmtId="198" fontId="27" fillId="3" borderId="9" xfId="21" applyNumberFormat="1" applyFont="1" applyFill="1" applyBorder="1" applyAlignment="1">
      <alignment horizontal="right" vertical="center"/>
      <protection/>
    </xf>
    <xf numFmtId="198" fontId="27" fillId="3" borderId="1" xfId="21" applyNumberFormat="1" applyFont="1" applyFill="1" applyBorder="1" applyAlignment="1">
      <alignment horizontal="right" vertical="center"/>
      <protection/>
    </xf>
    <xf numFmtId="198" fontId="27" fillId="3" borderId="61" xfId="21" applyNumberFormat="1" applyFont="1" applyFill="1" applyBorder="1" applyAlignment="1">
      <alignment horizontal="right" vertical="center"/>
      <protection/>
    </xf>
    <xf numFmtId="198" fontId="27" fillId="3" borderId="9" xfId="24" applyNumberFormat="1" applyFont="1" applyFill="1" applyBorder="1" applyAlignment="1">
      <alignment horizontal="right" vertical="center"/>
      <protection/>
    </xf>
    <xf numFmtId="198" fontId="27" fillId="3" borderId="37" xfId="21" applyNumberFormat="1" applyFont="1" applyFill="1" applyBorder="1" applyAlignment="1">
      <alignment horizontal="right" vertical="center"/>
      <protection/>
    </xf>
    <xf numFmtId="1" fontId="27" fillId="3" borderId="44" xfId="21" applyNumberFormat="1" applyFont="1" applyFill="1" applyBorder="1" applyAlignment="1">
      <alignment horizontal="centerContinuous" vertical="center"/>
      <protection/>
    </xf>
    <xf numFmtId="0" fontId="27" fillId="0" borderId="12" xfId="21" applyFont="1" applyBorder="1" applyAlignment="1">
      <alignment vertical="center"/>
      <protection/>
    </xf>
    <xf numFmtId="1" fontId="27" fillId="3" borderId="5" xfId="21" applyNumberFormat="1" applyFont="1" applyFill="1" applyBorder="1" applyAlignment="1">
      <alignment horizontal="centerContinuous" vertical="center"/>
      <protection/>
    </xf>
    <xf numFmtId="198" fontId="27" fillId="3" borderId="62" xfId="21" applyNumberFormat="1" applyFont="1" applyFill="1" applyBorder="1" applyAlignment="1">
      <alignment horizontal="right" vertical="center"/>
      <protection/>
    </xf>
    <xf numFmtId="198" fontId="27" fillId="3" borderId="4" xfId="21" applyNumberFormat="1" applyFont="1" applyFill="1" applyBorder="1" applyAlignment="1">
      <alignment horizontal="right" vertical="center"/>
      <protection/>
    </xf>
    <xf numFmtId="198" fontId="27" fillId="3" borderId="63" xfId="21" applyNumberFormat="1" applyFont="1" applyFill="1" applyBorder="1" applyAlignment="1">
      <alignment horizontal="right" vertical="center"/>
      <protection/>
    </xf>
    <xf numFmtId="198" fontId="27" fillId="3" borderId="62" xfId="24" applyNumberFormat="1" applyFont="1" applyFill="1" applyBorder="1" applyAlignment="1">
      <alignment horizontal="right" vertical="center"/>
      <protection/>
    </xf>
    <xf numFmtId="1" fontId="27" fillId="3" borderId="64" xfId="21" applyNumberFormat="1" applyFont="1" applyFill="1" applyBorder="1" applyAlignment="1">
      <alignment horizontal="centerContinuous" vertical="center"/>
      <protection/>
    </xf>
    <xf numFmtId="198" fontId="32" fillId="0" borderId="24" xfId="21" applyNumberFormat="1" applyFont="1" applyBorder="1" applyAlignment="1">
      <alignment horizontal="right" vertical="center"/>
      <protection/>
    </xf>
    <xf numFmtId="1" fontId="27" fillId="0" borderId="5" xfId="21" applyNumberFormat="1" applyFont="1" applyBorder="1" applyAlignment="1">
      <alignment horizontal="centerContinuous" vertical="center"/>
      <protection/>
    </xf>
    <xf numFmtId="198" fontId="27" fillId="0" borderId="62" xfId="21" applyNumberFormat="1" applyFont="1" applyBorder="1" applyAlignment="1">
      <alignment horizontal="right" vertical="center"/>
      <protection/>
    </xf>
    <xf numFmtId="198" fontId="27" fillId="0" borderId="34" xfId="21" applyNumberFormat="1" applyFont="1" applyBorder="1" applyAlignment="1">
      <alignment horizontal="right" vertical="center"/>
      <protection/>
    </xf>
    <xf numFmtId="198" fontId="27" fillId="3" borderId="34" xfId="21" applyNumberFormat="1" applyFont="1" applyFill="1" applyBorder="1" applyAlignment="1">
      <alignment horizontal="right" vertical="center"/>
      <protection/>
    </xf>
    <xf numFmtId="198" fontId="27" fillId="0" borderId="41" xfId="21" applyNumberFormat="1" applyFont="1" applyBorder="1" applyAlignment="1">
      <alignment horizontal="right" vertical="center"/>
      <protection/>
    </xf>
    <xf numFmtId="198" fontId="27" fillId="0" borderId="65" xfId="21" applyNumberFormat="1" applyFont="1" applyBorder="1" applyAlignment="1">
      <alignment horizontal="right" vertical="center"/>
      <protection/>
    </xf>
    <xf numFmtId="198" fontId="27" fillId="3" borderId="65" xfId="21" applyNumberFormat="1" applyFont="1" applyFill="1" applyBorder="1" applyAlignment="1">
      <alignment horizontal="right" vertical="center"/>
      <protection/>
    </xf>
    <xf numFmtId="198" fontId="32" fillId="0" borderId="32" xfId="21" applyNumberFormat="1" applyFont="1" applyBorder="1" applyAlignment="1">
      <alignment horizontal="right" vertical="center"/>
      <protection/>
    </xf>
    <xf numFmtId="0" fontId="11" fillId="0" borderId="19" xfId="21" applyFont="1" applyBorder="1">
      <alignment/>
      <protection/>
    </xf>
    <xf numFmtId="0" fontId="27" fillId="0" borderId="66" xfId="21" applyFont="1" applyBorder="1" applyAlignment="1">
      <alignment vertical="center"/>
      <protection/>
    </xf>
    <xf numFmtId="1" fontId="27" fillId="0" borderId="67" xfId="21" applyNumberFormat="1" applyFont="1" applyBorder="1" applyAlignment="1">
      <alignment horizontal="centerContinuous" vertical="center"/>
      <protection/>
    </xf>
    <xf numFmtId="198" fontId="27" fillId="3" borderId="68" xfId="21" applyNumberFormat="1" applyFont="1" applyFill="1" applyBorder="1" applyAlignment="1">
      <alignment horizontal="right" vertical="center"/>
      <protection/>
    </xf>
    <xf numFmtId="198" fontId="27" fillId="3" borderId="69" xfId="21" applyNumberFormat="1" applyFont="1" applyFill="1" applyBorder="1" applyAlignment="1">
      <alignment horizontal="right" vertical="center"/>
      <protection/>
    </xf>
    <xf numFmtId="198" fontId="27" fillId="3" borderId="70" xfId="21" applyNumberFormat="1" applyFont="1" applyFill="1" applyBorder="1" applyAlignment="1">
      <alignment horizontal="right" vertical="center"/>
      <protection/>
    </xf>
    <xf numFmtId="1" fontId="27" fillId="0" borderId="71" xfId="21" applyNumberFormat="1" applyFont="1" applyBorder="1" applyAlignment="1">
      <alignment horizontal="centerContinuous" vertical="center"/>
      <protection/>
    </xf>
    <xf numFmtId="0" fontId="27" fillId="0" borderId="0" xfId="21" applyFont="1" applyBorder="1">
      <alignment/>
      <protection/>
    </xf>
    <xf numFmtId="198" fontId="27" fillId="0" borderId="72" xfId="24" applyNumberFormat="1" applyFont="1" applyBorder="1" applyAlignment="1">
      <alignment horizontal="right" vertical="center"/>
      <protection/>
    </xf>
    <xf numFmtId="198" fontId="27" fillId="0" borderId="72" xfId="21" applyNumberFormat="1" applyFont="1" applyBorder="1" applyAlignment="1">
      <alignment horizontal="right" vertical="center"/>
      <protection/>
    </xf>
    <xf numFmtId="0" fontId="11" fillId="0" borderId="14" xfId="21" applyFont="1" applyBorder="1">
      <alignment/>
      <protection/>
    </xf>
    <xf numFmtId="0" fontId="29" fillId="0" borderId="15" xfId="21" applyFont="1" applyBorder="1" applyAlignment="1">
      <alignment horizontal="center"/>
      <protection/>
    </xf>
    <xf numFmtId="0" fontId="11" fillId="3" borderId="15" xfId="21" applyFont="1" applyFill="1" applyBorder="1">
      <alignment/>
      <protection/>
    </xf>
    <xf numFmtId="199" fontId="27" fillId="0" borderId="15" xfId="21" applyNumberFormat="1" applyFont="1" applyBorder="1">
      <alignment/>
      <protection/>
    </xf>
    <xf numFmtId="0" fontId="27" fillId="0" borderId="15" xfId="21" applyFont="1" applyFill="1" applyBorder="1" applyAlignment="1">
      <alignment horizontal="right"/>
      <protection/>
    </xf>
    <xf numFmtId="199" fontId="27" fillId="0" borderId="15" xfId="21" applyNumberFormat="1" applyFont="1" applyFill="1" applyBorder="1">
      <alignment/>
      <protection/>
    </xf>
    <xf numFmtId="199" fontId="27" fillId="0" borderId="15" xfId="21" applyNumberFormat="1" applyFont="1" applyBorder="1" applyAlignment="1">
      <alignment horizontal="center"/>
      <protection/>
    </xf>
    <xf numFmtId="0" fontId="0" fillId="0" borderId="15" xfId="0" applyBorder="1" applyAlignment="1">
      <alignment/>
    </xf>
    <xf numFmtId="199" fontId="11" fillId="0" borderId="15" xfId="21" applyNumberFormat="1" applyFont="1" applyBorder="1">
      <alignment/>
      <protection/>
    </xf>
    <xf numFmtId="199" fontId="11" fillId="0" borderId="73" xfId="21" applyNumberFormat="1" applyFont="1" applyBorder="1">
      <alignment/>
      <protection/>
    </xf>
    <xf numFmtId="0" fontId="33" fillId="0" borderId="0" xfId="21" applyFont="1" applyBorder="1" applyAlignment="1">
      <alignment horizontal="right"/>
      <protection/>
    </xf>
    <xf numFmtId="14" fontId="33" fillId="0" borderId="15" xfId="23" applyNumberFormat="1" applyFont="1" applyBorder="1" applyAlignment="1" applyProtection="1">
      <alignment horizontal="centerContinuous"/>
      <protection locked="0"/>
    </xf>
    <xf numFmtId="0" fontId="29" fillId="0" borderId="0" xfId="21" applyFont="1" applyAlignment="1">
      <alignment horizontal="centerContinuous"/>
      <protection/>
    </xf>
    <xf numFmtId="0" fontId="29" fillId="0" borderId="74" xfId="21" applyFont="1" applyBorder="1">
      <alignment/>
      <protection/>
    </xf>
    <xf numFmtId="0" fontId="11" fillId="0" borderId="47" xfId="21" applyFont="1" applyBorder="1">
      <alignment/>
      <protection/>
    </xf>
    <xf numFmtId="0" fontId="11" fillId="0" borderId="75" xfId="21" applyFont="1" applyBorder="1">
      <alignment/>
      <protection/>
    </xf>
    <xf numFmtId="0" fontId="29" fillId="0" borderId="75" xfId="21" applyFont="1" applyBorder="1" applyAlignment="1">
      <alignment horizontal="center"/>
      <protection/>
    </xf>
    <xf numFmtId="0" fontId="0" fillId="0" borderId="75" xfId="0" applyBorder="1" applyAlignment="1">
      <alignment/>
    </xf>
    <xf numFmtId="199" fontId="11" fillId="0" borderId="75" xfId="21" applyNumberFormat="1" applyFont="1" applyFill="1" applyBorder="1">
      <alignment/>
      <protection/>
    </xf>
    <xf numFmtId="199" fontId="11" fillId="0" borderId="75" xfId="21" applyNumberFormat="1" applyFont="1" applyBorder="1" applyAlignment="1">
      <alignment horizontal="right"/>
      <protection/>
    </xf>
    <xf numFmtId="199" fontId="27" fillId="0" borderId="75" xfId="21" applyNumberFormat="1" applyFont="1" applyFill="1" applyBorder="1">
      <alignment/>
      <protection/>
    </xf>
    <xf numFmtId="0" fontId="26" fillId="0" borderId="75" xfId="21" applyBorder="1">
      <alignment/>
      <protection/>
    </xf>
    <xf numFmtId="199" fontId="11" fillId="0" borderId="75" xfId="21" applyNumberFormat="1" applyFont="1" applyBorder="1">
      <alignment/>
      <protection/>
    </xf>
    <xf numFmtId="199" fontId="11" fillId="0" borderId="48" xfId="21" applyNumberFormat="1" applyFont="1" applyBorder="1">
      <alignment/>
      <protection/>
    </xf>
    <xf numFmtId="0" fontId="27" fillId="0" borderId="76" xfId="24" applyFont="1" applyBorder="1">
      <alignment/>
      <protection/>
    </xf>
    <xf numFmtId="0" fontId="27" fillId="0" borderId="75" xfId="21" applyFont="1" applyBorder="1">
      <alignment/>
      <protection/>
    </xf>
    <xf numFmtId="199" fontId="27" fillId="0" borderId="75" xfId="21" applyNumberFormat="1" applyFont="1" applyBorder="1" applyAlignment="1">
      <alignment horizontal="right"/>
      <protection/>
    </xf>
    <xf numFmtId="0" fontId="29" fillId="0" borderId="75" xfId="21" applyFont="1" applyBorder="1">
      <alignment/>
      <protection/>
    </xf>
    <xf numFmtId="0" fontId="29" fillId="0" borderId="77" xfId="21" applyFont="1" applyBorder="1">
      <alignment/>
      <protection/>
    </xf>
    <xf numFmtId="0" fontId="26" fillId="0" borderId="0" xfId="21">
      <alignment/>
      <protection/>
    </xf>
    <xf numFmtId="0" fontId="27" fillId="0" borderId="24" xfId="24" applyFont="1" applyBorder="1" applyAlignment="1">
      <alignment horizontal="center" vertical="center"/>
      <protection/>
    </xf>
    <xf numFmtId="0" fontId="27" fillId="0" borderId="24" xfId="24" applyFont="1" applyBorder="1" applyAlignment="1">
      <alignment horizontal="centerContinuous" vertical="center"/>
      <protection/>
    </xf>
    <xf numFmtId="0" fontId="27" fillId="0" borderId="34" xfId="24" applyFont="1" applyBorder="1" applyAlignment="1">
      <alignment horizontal="center" vertical="center"/>
      <protection/>
    </xf>
    <xf numFmtId="0" fontId="27" fillId="0" borderId="13" xfId="0" applyFont="1" applyBorder="1" applyAlignment="1">
      <alignment horizontal="center" vertical="center"/>
    </xf>
    <xf numFmtId="198" fontId="27" fillId="3" borderId="23" xfId="24" applyNumberFormat="1" applyFont="1" applyFill="1" applyBorder="1" applyAlignment="1">
      <alignment horizontal="right" vertical="center"/>
      <protection/>
    </xf>
    <xf numFmtId="198" fontId="27" fillId="4" borderId="24" xfId="24" applyNumberFormat="1" applyFont="1" applyFill="1" applyBorder="1" applyAlignment="1">
      <alignment horizontal="right" vertical="center"/>
      <protection/>
    </xf>
    <xf numFmtId="198" fontId="27" fillId="3" borderId="46" xfId="24" applyNumberFormat="1" applyFont="1" applyFill="1" applyBorder="1" applyAlignment="1">
      <alignment horizontal="right" vertical="center"/>
      <protection/>
    </xf>
    <xf numFmtId="198" fontId="27" fillId="0" borderId="32" xfId="24" applyNumberFormat="1" applyFont="1" applyBorder="1" applyAlignment="1">
      <alignment horizontal="right" vertical="center"/>
      <protection/>
    </xf>
    <xf numFmtId="198" fontId="27" fillId="3" borderId="35" xfId="24" applyNumberFormat="1" applyFont="1" applyFill="1" applyBorder="1" applyAlignment="1">
      <alignment horizontal="right" vertical="center"/>
      <protection/>
    </xf>
    <xf numFmtId="0" fontId="27" fillId="0" borderId="11" xfId="24" applyFont="1" applyBorder="1" applyAlignment="1">
      <alignment vertical="center"/>
      <protection/>
    </xf>
    <xf numFmtId="0" fontId="27" fillId="0" borderId="12" xfId="24" applyFont="1" applyBorder="1" applyAlignment="1">
      <alignment vertical="center"/>
      <protection/>
    </xf>
    <xf numFmtId="198" fontId="27" fillId="3" borderId="63" xfId="24" applyNumberFormat="1" applyFont="1" applyFill="1" applyBorder="1" applyAlignment="1">
      <alignment horizontal="right" vertical="center"/>
      <protection/>
    </xf>
    <xf numFmtId="0" fontId="12" fillId="0" borderId="0" xfId="23" applyFont="1" applyAlignment="1">
      <alignment horizontal="centerContinuous"/>
      <protection/>
    </xf>
    <xf numFmtId="0" fontId="27" fillId="0" borderId="0" xfId="23" applyFont="1" applyAlignment="1">
      <alignment horizontal="centerContinuous"/>
      <protection/>
    </xf>
    <xf numFmtId="0" fontId="27" fillId="0" borderId="0" xfId="23" applyFont="1">
      <alignment/>
      <protection/>
    </xf>
    <xf numFmtId="0" fontId="11" fillId="0" borderId="0" xfId="23" applyFont="1">
      <alignment/>
      <protection/>
    </xf>
    <xf numFmtId="0" fontId="27" fillId="0" borderId="14" xfId="23" applyFont="1" applyBorder="1">
      <alignment/>
      <protection/>
    </xf>
    <xf numFmtId="0" fontId="27" fillId="0" borderId="15" xfId="23" applyFont="1" applyBorder="1">
      <alignment/>
      <protection/>
    </xf>
    <xf numFmtId="0" fontId="27" fillId="0" borderId="16" xfId="23" applyFont="1" applyBorder="1" applyAlignment="1">
      <alignment vertical="center"/>
      <protection/>
    </xf>
    <xf numFmtId="0" fontId="11" fillId="0" borderId="15" xfId="23" applyFont="1" applyBorder="1">
      <alignment/>
      <protection/>
    </xf>
    <xf numFmtId="0" fontId="27" fillId="0" borderId="18" xfId="23" applyFont="1" applyBorder="1">
      <alignment/>
      <protection/>
    </xf>
    <xf numFmtId="0" fontId="27" fillId="0" borderId="19" xfId="23" applyFont="1" applyBorder="1">
      <alignment/>
      <protection/>
    </xf>
    <xf numFmtId="0" fontId="27" fillId="0" borderId="0" xfId="23" applyFont="1" applyAlignment="1">
      <alignment/>
      <protection/>
    </xf>
    <xf numFmtId="0" fontId="29" fillId="0" borderId="0" xfId="23" applyFont="1" applyAlignment="1">
      <alignment/>
      <protection/>
    </xf>
    <xf numFmtId="0" fontId="27" fillId="0" borderId="10" xfId="23" applyFont="1" applyBorder="1" applyAlignment="1">
      <alignment vertical="center"/>
      <protection/>
    </xf>
    <xf numFmtId="0" fontId="28" fillId="0" borderId="8" xfId="23" applyFont="1" applyBorder="1" applyAlignment="1">
      <alignment horizontal="centerContinuous"/>
      <protection/>
    </xf>
    <xf numFmtId="0" fontId="27" fillId="0" borderId="20" xfId="23" applyFont="1" applyBorder="1">
      <alignment/>
      <protection/>
    </xf>
    <xf numFmtId="0" fontId="27" fillId="0" borderId="10" xfId="23" applyFont="1" applyBorder="1" applyAlignment="1">
      <alignment horizontal="center" vertical="center"/>
      <protection/>
    </xf>
    <xf numFmtId="0" fontId="27" fillId="0" borderId="21" xfId="23" applyFont="1" applyBorder="1" applyAlignment="1">
      <alignment horizontal="center" vertical="center"/>
      <protection/>
    </xf>
    <xf numFmtId="0" fontId="27" fillId="0" borderId="22" xfId="23" applyFont="1" applyBorder="1" applyAlignment="1">
      <alignment horizontal="center" vertical="center"/>
      <protection/>
    </xf>
    <xf numFmtId="0" fontId="27" fillId="0" borderId="23" xfId="23" applyFont="1" applyBorder="1" applyAlignment="1">
      <alignment horizontal="center" vertical="center"/>
      <protection/>
    </xf>
    <xf numFmtId="0" fontId="27" fillId="0" borderId="24" xfId="23" applyFont="1" applyBorder="1" applyAlignment="1">
      <alignment horizontal="center" vertical="center"/>
      <protection/>
    </xf>
    <xf numFmtId="0" fontId="27" fillId="0" borderId="25" xfId="23" applyFont="1" applyBorder="1" applyAlignment="1">
      <alignment vertical="center"/>
      <protection/>
    </xf>
    <xf numFmtId="0" fontId="27" fillId="0" borderId="26" xfId="23" applyFont="1" applyBorder="1" applyAlignment="1">
      <alignment horizontal="center" vertical="center"/>
      <protection/>
    </xf>
    <xf numFmtId="0" fontId="27" fillId="0" borderId="27" xfId="23" applyFont="1" applyBorder="1" applyAlignment="1">
      <alignment horizontal="center" vertical="center"/>
      <protection/>
    </xf>
    <xf numFmtId="0" fontId="27" fillId="0" borderId="22" xfId="23" applyFont="1" applyBorder="1" applyAlignment="1">
      <alignment vertical="center"/>
      <protection/>
    </xf>
    <xf numFmtId="0" fontId="27" fillId="0" borderId="8" xfId="23" applyFont="1" applyBorder="1" applyAlignment="1">
      <alignment horizontal="center" vertical="center"/>
      <protection/>
    </xf>
    <xf numFmtId="0" fontId="27" fillId="0" borderId="28" xfId="23" applyFont="1" applyBorder="1" applyAlignment="1">
      <alignment horizontal="center" vertical="center"/>
      <protection/>
    </xf>
    <xf numFmtId="0" fontId="27" fillId="0" borderId="29" xfId="23" applyFont="1" applyBorder="1" applyAlignment="1">
      <alignment horizontal="centerContinuous" vertical="center"/>
      <protection/>
    </xf>
    <xf numFmtId="0" fontId="27" fillId="0" borderId="30" xfId="23" applyFont="1" applyBorder="1" applyAlignment="1">
      <alignment horizontal="centerContinuous" vertical="center"/>
      <protection/>
    </xf>
    <xf numFmtId="0" fontId="27" fillId="0" borderId="24" xfId="23" applyFont="1" applyBorder="1" applyAlignment="1">
      <alignment horizontal="centerContinuous" vertical="center"/>
      <protection/>
    </xf>
    <xf numFmtId="0" fontId="27" fillId="0" borderId="31" xfId="23" applyFont="1" applyBorder="1" applyAlignment="1">
      <alignment horizontal="center" vertical="center"/>
      <protection/>
    </xf>
    <xf numFmtId="0" fontId="27" fillId="0" borderId="8" xfId="23" applyFont="1" applyBorder="1" applyAlignment="1">
      <alignment horizontal="centerContinuous" vertical="center"/>
      <protection/>
    </xf>
    <xf numFmtId="0" fontId="27" fillId="0" borderId="32" xfId="23" applyFont="1" applyBorder="1" applyAlignment="1">
      <alignment horizontal="centerContinuous" vertical="center"/>
      <protection/>
    </xf>
    <xf numFmtId="0" fontId="27" fillId="0" borderId="33" xfId="23" applyFont="1" applyBorder="1" applyAlignment="1">
      <alignment vertical="center"/>
      <protection/>
    </xf>
    <xf numFmtId="0" fontId="27" fillId="0" borderId="20" xfId="23" applyFont="1" applyBorder="1" applyAlignment="1">
      <alignment horizontal="center" vertical="center"/>
      <protection/>
    </xf>
    <xf numFmtId="0" fontId="27" fillId="0" borderId="0" xfId="23" applyFont="1" applyBorder="1" applyAlignment="1">
      <alignment horizontal="center" vertical="center"/>
      <protection/>
    </xf>
    <xf numFmtId="0" fontId="27" fillId="0" borderId="34" xfId="23" applyFont="1" applyBorder="1" applyAlignment="1">
      <alignment horizontal="center" vertical="center"/>
      <protection/>
    </xf>
    <xf numFmtId="0" fontId="27" fillId="0" borderId="23" xfId="23" applyFont="1" applyBorder="1" applyAlignment="1">
      <alignment horizontal="centerContinuous" vertical="center"/>
      <protection/>
    </xf>
    <xf numFmtId="0" fontId="27" fillId="0" borderId="0" xfId="23" applyFont="1" applyBorder="1" applyAlignment="1">
      <alignment vertical="center"/>
      <protection/>
    </xf>
    <xf numFmtId="0" fontId="28" fillId="0" borderId="24" xfId="23" applyFont="1" applyBorder="1" applyAlignment="1">
      <alignment horizontal="centerContinuous" vertical="center"/>
      <protection/>
    </xf>
    <xf numFmtId="0" fontId="28" fillId="0" borderId="0" xfId="23" applyFont="1" applyBorder="1" applyAlignment="1">
      <alignment horizontal="center" vertical="center"/>
      <protection/>
    </xf>
    <xf numFmtId="0" fontId="30" fillId="0" borderId="0" xfId="23" applyFont="1">
      <alignment/>
      <protection/>
    </xf>
    <xf numFmtId="0" fontId="29" fillId="0" borderId="0" xfId="23" applyFont="1" applyAlignment="1">
      <alignment horizontal="left"/>
      <protection/>
    </xf>
    <xf numFmtId="0" fontId="28" fillId="0" borderId="24" xfId="23" applyFont="1" applyBorder="1" applyAlignment="1">
      <alignment horizontal="center" vertical="center"/>
      <protection/>
    </xf>
    <xf numFmtId="0" fontId="28" fillId="0" borderId="0" xfId="23" applyFont="1" applyBorder="1" applyAlignment="1">
      <alignment horizontal="center" vertical="center"/>
      <protection/>
    </xf>
    <xf numFmtId="0" fontId="27" fillId="0" borderId="20" xfId="23" applyFont="1" applyBorder="1" applyAlignment="1">
      <alignment horizontal="center" vertical="center"/>
      <protection/>
    </xf>
    <xf numFmtId="0" fontId="27" fillId="0" borderId="35" xfId="23" applyFont="1" applyBorder="1" applyAlignment="1">
      <alignment horizontal="center" vertical="center"/>
      <protection/>
    </xf>
    <xf numFmtId="0" fontId="27" fillId="0" borderId="36" xfId="23" applyFont="1" applyBorder="1" applyAlignment="1">
      <alignment horizontal="center" vertical="center"/>
      <protection/>
    </xf>
    <xf numFmtId="0" fontId="27" fillId="0" borderId="32" xfId="23" applyFont="1" applyBorder="1" applyAlignment="1">
      <alignment vertical="center"/>
      <protection/>
    </xf>
    <xf numFmtId="0" fontId="27" fillId="0" borderId="30" xfId="23" applyFont="1" applyBorder="1" applyAlignment="1">
      <alignment vertical="center"/>
      <protection/>
    </xf>
    <xf numFmtId="0" fontId="29" fillId="0" borderId="0" xfId="23" applyFont="1" applyBorder="1" applyAlignment="1">
      <alignment/>
      <protection/>
    </xf>
    <xf numFmtId="0" fontId="27" fillId="0" borderId="0" xfId="23" applyFont="1" applyBorder="1" applyAlignment="1">
      <alignment/>
      <protection/>
    </xf>
    <xf numFmtId="0" fontId="27" fillId="0" borderId="11" xfId="23" applyFont="1" applyBorder="1" applyAlignment="1">
      <alignment horizontal="centerContinuous"/>
      <protection/>
    </xf>
    <xf numFmtId="0" fontId="27" fillId="0" borderId="3" xfId="23" applyFont="1" applyBorder="1" applyAlignment="1">
      <alignment horizontal="centerContinuous"/>
      <protection/>
    </xf>
    <xf numFmtId="0" fontId="11" fillId="0" borderId="1" xfId="23" applyFont="1" applyBorder="1" applyAlignment="1">
      <alignment horizontal="centerContinuous"/>
      <protection/>
    </xf>
    <xf numFmtId="0" fontId="27" fillId="0" borderId="1" xfId="23" applyFont="1" applyBorder="1" applyAlignment="1">
      <alignment horizontal="centerContinuous"/>
      <protection/>
    </xf>
    <xf numFmtId="0" fontId="27" fillId="0" borderId="9" xfId="23" applyFont="1" applyBorder="1" applyAlignment="1">
      <alignment horizontal="centerContinuous"/>
      <protection/>
    </xf>
    <xf numFmtId="0" fontId="27" fillId="0" borderId="20" xfId="23" applyFont="1" applyBorder="1" applyAlignment="1">
      <alignment/>
      <protection/>
    </xf>
    <xf numFmtId="0" fontId="27" fillId="0" borderId="38" xfId="23" applyFont="1" applyBorder="1">
      <alignment/>
      <protection/>
    </xf>
    <xf numFmtId="0" fontId="27" fillId="0" borderId="39" xfId="23" applyFont="1" applyBorder="1" applyAlignment="1">
      <alignment horizontal="centerContinuous"/>
      <protection/>
    </xf>
    <xf numFmtId="0" fontId="27" fillId="0" borderId="40" xfId="23" applyFont="1" applyBorder="1" applyAlignment="1">
      <alignment horizontal="centerContinuous"/>
      <protection/>
    </xf>
    <xf numFmtId="0" fontId="27" fillId="0" borderId="6" xfId="23" applyFont="1" applyBorder="1">
      <alignment/>
      <protection/>
    </xf>
    <xf numFmtId="0" fontId="27" fillId="0" borderId="42" xfId="23" applyFont="1" applyBorder="1">
      <alignment/>
      <protection/>
    </xf>
    <xf numFmtId="0" fontId="27" fillId="0" borderId="43" xfId="23" applyFont="1" applyBorder="1">
      <alignment/>
      <protection/>
    </xf>
    <xf numFmtId="0" fontId="27" fillId="0" borderId="1" xfId="23" applyFont="1" applyBorder="1">
      <alignment/>
      <protection/>
    </xf>
    <xf numFmtId="198" fontId="27" fillId="2" borderId="24" xfId="23" applyNumberFormat="1" applyFont="1" applyFill="1" applyBorder="1" applyAlignment="1">
      <alignment horizontal="right" vertical="center"/>
      <protection/>
    </xf>
    <xf numFmtId="198" fontId="27" fillId="0" borderId="24" xfId="23" applyNumberFormat="1" applyFont="1" applyBorder="1" applyAlignment="1">
      <alignment horizontal="right" vertical="center"/>
      <protection/>
    </xf>
    <xf numFmtId="198" fontId="27" fillId="3" borderId="8" xfId="23" applyNumberFormat="1" applyFont="1" applyFill="1" applyBorder="1" applyAlignment="1">
      <alignment horizontal="right" vertical="center"/>
      <protection/>
    </xf>
    <xf numFmtId="198" fontId="27" fillId="3" borderId="24" xfId="23" applyNumberFormat="1" applyFont="1" applyFill="1" applyBorder="1" applyAlignment="1">
      <alignment horizontal="right" vertical="center"/>
      <protection/>
    </xf>
    <xf numFmtId="198" fontId="27" fillId="3" borderId="23" xfId="23" applyNumberFormat="1" applyFont="1" applyFill="1" applyBorder="1" applyAlignment="1">
      <alignment horizontal="right" vertical="center"/>
      <protection/>
    </xf>
    <xf numFmtId="198" fontId="27" fillId="0" borderId="8" xfId="23" applyNumberFormat="1" applyFont="1" applyBorder="1" applyAlignment="1">
      <alignment horizontal="right" vertical="center"/>
      <protection/>
    </xf>
    <xf numFmtId="0" fontId="27" fillId="0" borderId="8" xfId="23" applyFont="1" applyBorder="1">
      <alignment/>
      <protection/>
    </xf>
    <xf numFmtId="0" fontId="27" fillId="0" borderId="0" xfId="23" applyFont="1" applyAlignment="1">
      <alignment vertical="center"/>
      <protection/>
    </xf>
    <xf numFmtId="198" fontId="27" fillId="0" borderId="23" xfId="23" applyNumberFormat="1" applyFont="1" applyBorder="1" applyAlignment="1">
      <alignment horizontal="right" vertical="center"/>
      <protection/>
    </xf>
    <xf numFmtId="198" fontId="27" fillId="3" borderId="31" xfId="23" applyNumberFormat="1" applyFont="1" applyFill="1" applyBorder="1" applyAlignment="1">
      <alignment horizontal="right" vertical="center"/>
      <protection/>
    </xf>
    <xf numFmtId="0" fontId="28" fillId="0" borderId="19" xfId="23" applyFont="1" applyBorder="1" applyAlignment="1">
      <alignment horizontal="centerContinuous" vertical="center"/>
      <protection/>
    </xf>
    <xf numFmtId="0" fontId="27" fillId="0" borderId="8" xfId="23" applyFont="1" applyBorder="1" applyAlignment="1">
      <alignment horizontal="centerContinuous"/>
      <protection/>
    </xf>
    <xf numFmtId="0" fontId="27" fillId="0" borderId="39" xfId="23" applyFont="1" applyBorder="1" applyAlignment="1">
      <alignment vertical="center"/>
      <protection/>
    </xf>
    <xf numFmtId="198" fontId="27" fillId="0" borderId="45" xfId="23" applyNumberFormat="1" applyFont="1" applyBorder="1" applyAlignment="1">
      <alignment horizontal="right" vertical="center"/>
      <protection/>
    </xf>
    <xf numFmtId="198" fontId="27" fillId="0" borderId="40" xfId="23" applyNumberFormat="1" applyFont="1" applyBorder="1" applyAlignment="1">
      <alignment horizontal="right" vertical="center"/>
      <protection/>
    </xf>
    <xf numFmtId="198" fontId="27" fillId="0" borderId="46" xfId="23" applyNumberFormat="1" applyFont="1" applyBorder="1" applyAlignment="1">
      <alignment horizontal="right" vertical="center"/>
      <protection/>
    </xf>
    <xf numFmtId="0" fontId="28" fillId="0" borderId="47" xfId="23" applyFont="1" applyBorder="1">
      <alignment/>
      <protection/>
    </xf>
    <xf numFmtId="0" fontId="28" fillId="0" borderId="48" xfId="23" applyFont="1" applyBorder="1">
      <alignment/>
      <protection/>
    </xf>
    <xf numFmtId="0" fontId="28" fillId="0" borderId="49" xfId="23" applyFont="1" applyBorder="1" applyAlignment="1">
      <alignment vertical="center"/>
      <protection/>
    </xf>
    <xf numFmtId="198" fontId="28" fillId="0" borderId="51" xfId="23" applyNumberFormat="1" applyFont="1" applyBorder="1" applyAlignment="1">
      <alignment horizontal="right" vertical="center"/>
      <protection/>
    </xf>
    <xf numFmtId="198" fontId="28" fillId="0" borderId="52" xfId="23" applyNumberFormat="1" applyFont="1" applyBorder="1" applyAlignment="1">
      <alignment horizontal="right" vertical="center"/>
      <protection/>
    </xf>
    <xf numFmtId="198" fontId="28" fillId="0" borderId="53" xfId="23" applyNumberFormat="1" applyFont="1" applyBorder="1" applyAlignment="1">
      <alignment horizontal="right" vertical="center"/>
      <protection/>
    </xf>
    <xf numFmtId="0" fontId="28" fillId="0" borderId="0" xfId="23" applyFont="1">
      <alignment/>
      <protection/>
    </xf>
    <xf numFmtId="0" fontId="28" fillId="0" borderId="19" xfId="23" applyFont="1" applyBorder="1" applyAlignment="1">
      <alignment horizontal="center" vertical="center" textRotation="90"/>
      <protection/>
    </xf>
    <xf numFmtId="0" fontId="28" fillId="0" borderId="10" xfId="23" applyFont="1" applyBorder="1">
      <alignment/>
      <protection/>
    </xf>
    <xf numFmtId="0" fontId="27" fillId="0" borderId="13" xfId="23" applyFont="1" applyBorder="1" applyAlignment="1">
      <alignment vertical="center"/>
      <protection/>
    </xf>
    <xf numFmtId="0" fontId="28" fillId="0" borderId="10" xfId="23" applyFont="1" applyBorder="1" applyAlignment="1">
      <alignment horizontal="center" vertical="center"/>
      <protection/>
    </xf>
    <xf numFmtId="0" fontId="28" fillId="0" borderId="5" xfId="23" applyFont="1" applyBorder="1">
      <alignment/>
      <protection/>
    </xf>
    <xf numFmtId="0" fontId="27" fillId="0" borderId="7" xfId="23" applyFont="1" applyBorder="1" applyAlignment="1">
      <alignment vertical="center"/>
      <protection/>
    </xf>
    <xf numFmtId="198" fontId="27" fillId="3" borderId="45" xfId="23" applyNumberFormat="1" applyFont="1" applyFill="1" applyBorder="1" applyAlignment="1">
      <alignment horizontal="right" vertical="center"/>
      <protection/>
    </xf>
    <xf numFmtId="198" fontId="27" fillId="3" borderId="40" xfId="23" applyNumberFormat="1" applyFont="1" applyFill="1" applyBorder="1" applyAlignment="1">
      <alignment horizontal="right" vertical="center"/>
      <protection/>
    </xf>
    <xf numFmtId="0" fontId="26" fillId="3" borderId="24" xfId="23" applyFill="1" applyBorder="1">
      <alignment/>
      <protection/>
    </xf>
    <xf numFmtId="198" fontId="27" fillId="3" borderId="46" xfId="23" applyNumberFormat="1" applyFont="1" applyFill="1" applyBorder="1" applyAlignment="1">
      <alignment horizontal="right" vertical="center"/>
      <protection/>
    </xf>
    <xf numFmtId="198" fontId="27" fillId="3" borderId="55" xfId="23" applyNumberFormat="1" applyFont="1" applyFill="1" applyBorder="1" applyAlignment="1">
      <alignment horizontal="right" vertical="center"/>
      <protection/>
    </xf>
    <xf numFmtId="0" fontId="28" fillId="0" borderId="43" xfId="23" applyFont="1" applyBorder="1" applyAlignment="1">
      <alignment horizontal="center" vertical="center"/>
      <protection/>
    </xf>
    <xf numFmtId="0" fontId="28" fillId="0" borderId="19" xfId="23" applyFont="1" applyBorder="1" applyAlignment="1">
      <alignment horizontal="center" vertical="center"/>
      <protection/>
    </xf>
    <xf numFmtId="0" fontId="28" fillId="0" borderId="39" xfId="23" applyFont="1" applyBorder="1" applyAlignment="1">
      <alignment vertical="center"/>
      <protection/>
    </xf>
    <xf numFmtId="198" fontId="28" fillId="3" borderId="45" xfId="23" applyNumberFormat="1" applyFont="1" applyFill="1" applyBorder="1" applyAlignment="1">
      <alignment horizontal="right" vertical="center"/>
      <protection/>
    </xf>
    <xf numFmtId="0" fontId="27" fillId="0" borderId="0" xfId="23" applyFont="1" applyBorder="1" applyAlignment="1">
      <alignment vertical="center"/>
      <protection/>
    </xf>
    <xf numFmtId="198" fontId="27" fillId="3" borderId="32" xfId="23" applyNumberFormat="1" applyFont="1" applyFill="1" applyBorder="1" applyAlignment="1">
      <alignment horizontal="right" vertical="center"/>
      <protection/>
    </xf>
    <xf numFmtId="198" fontId="27" fillId="0" borderId="32" xfId="23" applyNumberFormat="1" applyFont="1" applyBorder="1" applyAlignment="1">
      <alignment horizontal="right" vertical="center"/>
      <protection/>
    </xf>
    <xf numFmtId="198" fontId="27" fillId="3" borderId="28" xfId="23" applyNumberFormat="1" applyFont="1" applyFill="1" applyBorder="1" applyAlignment="1">
      <alignment horizontal="right" vertical="center"/>
      <protection/>
    </xf>
    <xf numFmtId="198" fontId="27" fillId="0" borderId="35" xfId="23" applyNumberFormat="1" applyFont="1" applyBorder="1" applyAlignment="1">
      <alignment horizontal="right" vertical="center"/>
      <protection/>
    </xf>
    <xf numFmtId="198" fontId="27" fillId="0" borderId="28" xfId="23" applyNumberFormat="1" applyFont="1" applyBorder="1" applyAlignment="1">
      <alignment horizontal="right" vertical="center"/>
      <protection/>
    </xf>
    <xf numFmtId="0" fontId="28" fillId="0" borderId="47" xfId="23" applyFont="1" applyBorder="1" applyAlignment="1">
      <alignment horizontal="center" vertical="center"/>
      <protection/>
    </xf>
    <xf numFmtId="0" fontId="27" fillId="0" borderId="48" xfId="23" applyFont="1" applyBorder="1">
      <alignment/>
      <protection/>
    </xf>
    <xf numFmtId="0" fontId="27" fillId="0" borderId="56" xfId="23" applyFont="1" applyBorder="1" applyAlignment="1">
      <alignment vertical="center"/>
      <protection/>
    </xf>
    <xf numFmtId="0" fontId="28" fillId="0" borderId="19" xfId="23" applyFont="1" applyBorder="1">
      <alignment/>
      <protection/>
    </xf>
    <xf numFmtId="0" fontId="28" fillId="0" borderId="8" xfId="23" applyFont="1" applyBorder="1">
      <alignment/>
      <protection/>
    </xf>
    <xf numFmtId="0" fontId="28" fillId="0" borderId="59" xfId="23" applyFont="1" applyBorder="1" applyAlignment="1">
      <alignment vertical="center"/>
      <protection/>
    </xf>
    <xf numFmtId="198" fontId="28" fillId="3" borderId="51" xfId="23" applyNumberFormat="1" applyFont="1" applyFill="1" applyBorder="1" applyAlignment="1">
      <alignment horizontal="right" vertical="center"/>
      <protection/>
    </xf>
    <xf numFmtId="198" fontId="28" fillId="3" borderId="60" xfId="23" applyNumberFormat="1" applyFont="1" applyFill="1" applyBorder="1" applyAlignment="1">
      <alignment horizontal="right" vertical="center"/>
      <protection/>
    </xf>
    <xf numFmtId="198" fontId="28" fillId="0" borderId="60" xfId="23" applyNumberFormat="1" applyFont="1" applyBorder="1" applyAlignment="1">
      <alignment horizontal="right" vertical="center"/>
      <protection/>
    </xf>
    <xf numFmtId="198" fontId="28" fillId="0" borderId="49" xfId="23" applyNumberFormat="1" applyFont="1" applyBorder="1" applyAlignment="1">
      <alignment horizontal="right" vertical="center"/>
      <protection/>
    </xf>
    <xf numFmtId="0" fontId="27" fillId="0" borderId="13" xfId="23" applyFont="1" applyBorder="1" applyAlignment="1">
      <alignment vertical="center"/>
      <protection/>
    </xf>
    <xf numFmtId="0" fontId="28" fillId="0" borderId="0" xfId="23" applyFont="1" applyAlignment="1">
      <alignment horizontal="centerContinuous"/>
      <protection/>
    </xf>
    <xf numFmtId="0" fontId="11" fillId="0" borderId="0" xfId="23" applyFont="1" applyBorder="1">
      <alignment/>
      <protection/>
    </xf>
    <xf numFmtId="198" fontId="27" fillId="3" borderId="9" xfId="23" applyNumberFormat="1" applyFont="1" applyFill="1" applyBorder="1" applyAlignment="1">
      <alignment horizontal="right" vertical="center"/>
      <protection/>
    </xf>
    <xf numFmtId="198" fontId="27" fillId="3" borderId="1" xfId="23" applyNumberFormat="1" applyFont="1" applyFill="1" applyBorder="1" applyAlignment="1">
      <alignment horizontal="right" vertical="center"/>
      <protection/>
    </xf>
    <xf numFmtId="198" fontId="27" fillId="3" borderId="61" xfId="23" applyNumberFormat="1" applyFont="1" applyFill="1" applyBorder="1" applyAlignment="1">
      <alignment horizontal="right" vertical="center"/>
      <protection/>
    </xf>
    <xf numFmtId="198" fontId="27" fillId="3" borderId="37" xfId="23" applyNumberFormat="1" applyFont="1" applyFill="1" applyBorder="1" applyAlignment="1">
      <alignment horizontal="right" vertical="center"/>
      <protection/>
    </xf>
    <xf numFmtId="198" fontId="27" fillId="3" borderId="62" xfId="23" applyNumberFormat="1" applyFont="1" applyFill="1" applyBorder="1" applyAlignment="1">
      <alignment horizontal="right" vertical="center"/>
      <protection/>
    </xf>
    <xf numFmtId="198" fontId="27" fillId="3" borderId="4" xfId="23" applyNumberFormat="1" applyFont="1" applyFill="1" applyBorder="1" applyAlignment="1">
      <alignment horizontal="right" vertical="center"/>
      <protection/>
    </xf>
    <xf numFmtId="198" fontId="27" fillId="3" borderId="63" xfId="23" applyNumberFormat="1" applyFont="1" applyFill="1" applyBorder="1" applyAlignment="1">
      <alignment horizontal="right" vertical="center"/>
      <protection/>
    </xf>
    <xf numFmtId="198" fontId="32" fillId="0" borderId="24" xfId="23" applyNumberFormat="1" applyFont="1" applyBorder="1" applyAlignment="1">
      <alignment horizontal="right" vertical="center"/>
      <protection/>
    </xf>
    <xf numFmtId="198" fontId="27" fillId="0" borderId="62" xfId="23" applyNumberFormat="1" applyFont="1" applyBorder="1" applyAlignment="1">
      <alignment horizontal="right" vertical="center"/>
      <protection/>
    </xf>
    <xf numFmtId="198" fontId="27" fillId="3" borderId="78" xfId="23" applyNumberFormat="1" applyFont="1" applyFill="1" applyBorder="1" applyAlignment="1">
      <alignment horizontal="right" vertical="center"/>
      <protection/>
    </xf>
    <xf numFmtId="198" fontId="27" fillId="0" borderId="34" xfId="23" applyNumberFormat="1" applyFont="1" applyBorder="1" applyAlignment="1">
      <alignment horizontal="right" vertical="center"/>
      <protection/>
    </xf>
    <xf numFmtId="198" fontId="27" fillId="0" borderId="31" xfId="23" applyNumberFormat="1" applyFont="1" applyBorder="1" applyAlignment="1">
      <alignment horizontal="right" vertical="center"/>
      <protection/>
    </xf>
    <xf numFmtId="198" fontId="27" fillId="0" borderId="41" xfId="23" applyNumberFormat="1" applyFont="1" applyBorder="1" applyAlignment="1">
      <alignment horizontal="right" vertical="center"/>
      <protection/>
    </xf>
    <xf numFmtId="198" fontId="27" fillId="0" borderId="55" xfId="23" applyNumberFormat="1" applyFont="1" applyBorder="1" applyAlignment="1">
      <alignment horizontal="right" vertical="center"/>
      <protection/>
    </xf>
    <xf numFmtId="0" fontId="27" fillId="0" borderId="11" xfId="23" applyFont="1" applyBorder="1" applyAlignment="1">
      <alignment vertical="center"/>
      <protection/>
    </xf>
    <xf numFmtId="198" fontId="27" fillId="0" borderId="65" xfId="23" applyNumberFormat="1" applyFont="1" applyBorder="1" applyAlignment="1">
      <alignment horizontal="right" vertical="center"/>
      <protection/>
    </xf>
    <xf numFmtId="198" fontId="27" fillId="3" borderId="65" xfId="23" applyNumberFormat="1" applyFont="1" applyFill="1" applyBorder="1" applyAlignment="1">
      <alignment horizontal="right" vertical="center"/>
      <protection/>
    </xf>
    <xf numFmtId="198" fontId="32" fillId="0" borderId="32" xfId="23" applyNumberFormat="1" applyFont="1" applyBorder="1" applyAlignment="1">
      <alignment horizontal="right" vertical="center"/>
      <protection/>
    </xf>
    <xf numFmtId="0" fontId="11" fillId="0" borderId="19" xfId="23" applyFont="1" applyBorder="1">
      <alignment/>
      <protection/>
    </xf>
    <xf numFmtId="0" fontId="27" fillId="0" borderId="66" xfId="23" applyFont="1" applyBorder="1" applyAlignment="1">
      <alignment vertical="center"/>
      <protection/>
    </xf>
    <xf numFmtId="198" fontId="27" fillId="3" borderId="68" xfId="23" applyNumberFormat="1" applyFont="1" applyFill="1" applyBorder="1" applyAlignment="1">
      <alignment horizontal="right" vertical="center"/>
      <protection/>
    </xf>
    <xf numFmtId="198" fontId="27" fillId="3" borderId="69" xfId="23" applyNumberFormat="1" applyFont="1" applyFill="1" applyBorder="1" applyAlignment="1">
      <alignment horizontal="right" vertical="center"/>
      <protection/>
    </xf>
    <xf numFmtId="198" fontId="27" fillId="3" borderId="70" xfId="23" applyNumberFormat="1" applyFont="1" applyFill="1" applyBorder="1" applyAlignment="1">
      <alignment horizontal="right" vertical="center"/>
      <protection/>
    </xf>
    <xf numFmtId="0" fontId="27" fillId="0" borderId="0" xfId="23" applyFont="1" applyBorder="1">
      <alignment/>
      <protection/>
    </xf>
    <xf numFmtId="0" fontId="27" fillId="0" borderId="12" xfId="23" applyFont="1" applyBorder="1" applyAlignment="1">
      <alignment vertical="center"/>
      <protection/>
    </xf>
    <xf numFmtId="198" fontId="27" fillId="0" borderId="72" xfId="23" applyNumberFormat="1" applyFont="1" applyBorder="1" applyAlignment="1">
      <alignment horizontal="right" vertical="center"/>
      <protection/>
    </xf>
    <xf numFmtId="0" fontId="11" fillId="0" borderId="14" xfId="23" applyFont="1" applyBorder="1">
      <alignment/>
      <protection/>
    </xf>
    <xf numFmtId="0" fontId="29" fillId="0" borderId="15" xfId="23" applyFont="1" applyBorder="1" applyAlignment="1">
      <alignment horizontal="center"/>
      <protection/>
    </xf>
    <xf numFmtId="0" fontId="11" fillId="3" borderId="15" xfId="23" applyFont="1" applyFill="1" applyBorder="1">
      <alignment/>
      <protection/>
    </xf>
    <xf numFmtId="199" fontId="27" fillId="0" borderId="15" xfId="23" applyNumberFormat="1" applyFont="1" applyBorder="1">
      <alignment/>
      <protection/>
    </xf>
    <xf numFmtId="0" fontId="27" fillId="0" borderId="15" xfId="23" applyFont="1" applyFill="1" applyBorder="1" applyAlignment="1">
      <alignment horizontal="right"/>
      <protection/>
    </xf>
    <xf numFmtId="199" fontId="27" fillId="0" borderId="15" xfId="23" applyNumberFormat="1" applyFont="1" applyFill="1" applyBorder="1">
      <alignment/>
      <protection/>
    </xf>
    <xf numFmtId="199" fontId="27" fillId="0" borderId="15" xfId="23" applyNumberFormat="1" applyFont="1" applyBorder="1" applyAlignment="1">
      <alignment horizontal="center"/>
      <protection/>
    </xf>
    <xf numFmtId="199" fontId="11" fillId="0" borderId="15" xfId="23" applyNumberFormat="1" applyFont="1" applyBorder="1">
      <alignment/>
      <protection/>
    </xf>
    <xf numFmtId="199" fontId="11" fillId="0" borderId="73" xfId="23" applyNumberFormat="1" applyFont="1" applyBorder="1">
      <alignment/>
      <protection/>
    </xf>
    <xf numFmtId="0" fontId="33" fillId="0" borderId="0" xfId="23" applyFont="1" applyBorder="1" applyAlignment="1">
      <alignment horizontal="right"/>
      <protection/>
    </xf>
    <xf numFmtId="14" fontId="33" fillId="0" borderId="0" xfId="23" applyNumberFormat="1" applyFont="1" applyBorder="1" applyAlignment="1" applyProtection="1">
      <alignment horizontal="centerContinuous"/>
      <protection locked="0"/>
    </xf>
    <xf numFmtId="0" fontId="29" fillId="0" borderId="0" xfId="23" applyFont="1" applyAlignment="1">
      <alignment horizontal="centerContinuous"/>
      <protection/>
    </xf>
    <xf numFmtId="0" fontId="29" fillId="0" borderId="74" xfId="23" applyFont="1" applyBorder="1">
      <alignment/>
      <protection/>
    </xf>
    <xf numFmtId="0" fontId="11" fillId="0" borderId="47" xfId="23" applyFont="1" applyBorder="1">
      <alignment/>
      <protection/>
    </xf>
    <xf numFmtId="0" fontId="11" fillId="0" borderId="75" xfId="23" applyFont="1" applyBorder="1">
      <alignment/>
      <protection/>
    </xf>
    <xf numFmtId="0" fontId="29" fillId="0" borderId="75" xfId="23" applyFont="1" applyBorder="1" applyAlignment="1">
      <alignment horizontal="center"/>
      <protection/>
    </xf>
    <xf numFmtId="199" fontId="11" fillId="0" borderId="75" xfId="23" applyNumberFormat="1" applyFont="1" applyFill="1" applyBorder="1">
      <alignment/>
      <protection/>
    </xf>
    <xf numFmtId="199" fontId="11" fillId="0" borderId="75" xfId="23" applyNumberFormat="1" applyFont="1" applyBorder="1" applyAlignment="1">
      <alignment horizontal="right"/>
      <protection/>
    </xf>
    <xf numFmtId="199" fontId="27" fillId="0" borderId="75" xfId="23" applyNumberFormat="1" applyFont="1" applyFill="1" applyBorder="1">
      <alignment/>
      <protection/>
    </xf>
    <xf numFmtId="0" fontId="26" fillId="0" borderId="75" xfId="23" applyBorder="1">
      <alignment/>
      <protection/>
    </xf>
    <xf numFmtId="199" fontId="11" fillId="0" borderId="75" xfId="23" applyNumberFormat="1" applyFont="1" applyBorder="1">
      <alignment/>
      <protection/>
    </xf>
    <xf numFmtId="199" fontId="11" fillId="0" borderId="48" xfId="23" applyNumberFormat="1" applyFont="1" applyBorder="1">
      <alignment/>
      <protection/>
    </xf>
    <xf numFmtId="0" fontId="27" fillId="0" borderId="75" xfId="23" applyFont="1" applyBorder="1">
      <alignment/>
      <protection/>
    </xf>
    <xf numFmtId="199" fontId="27" fillId="0" borderId="75" xfId="23" applyNumberFormat="1" applyFont="1" applyBorder="1" applyAlignment="1">
      <alignment horizontal="right"/>
      <protection/>
    </xf>
    <xf numFmtId="0" fontId="29" fillId="0" borderId="75" xfId="23" applyFont="1" applyBorder="1">
      <alignment/>
      <protection/>
    </xf>
    <xf numFmtId="0" fontId="29" fillId="0" borderId="77" xfId="23" applyFont="1" applyBorder="1">
      <alignment/>
      <protection/>
    </xf>
    <xf numFmtId="0" fontId="8" fillId="0" borderId="0" xfId="0" applyFont="1" applyAlignment="1">
      <alignment horizontal="centerContinuous"/>
    </xf>
    <xf numFmtId="200" fontId="2" fillId="0" borderId="0" xfId="0" applyNumberFormat="1" applyFont="1" applyAlignment="1">
      <alignment horizontal="right"/>
    </xf>
    <xf numFmtId="0" fontId="0" fillId="0" borderId="0" xfId="0" applyAlignment="1">
      <alignment/>
    </xf>
    <xf numFmtId="0" fontId="10" fillId="0" borderId="0" xfId="0" applyFont="1" applyAlignment="1">
      <alignment horizontal="right"/>
    </xf>
    <xf numFmtId="200" fontId="0" fillId="0" borderId="0" xfId="0" applyNumberFormat="1" applyAlignment="1">
      <alignment horizontal="right"/>
    </xf>
    <xf numFmtId="0" fontId="10" fillId="0" borderId="0" xfId="0" applyFont="1" applyAlignment="1">
      <alignment/>
    </xf>
    <xf numFmtId="0" fontId="14" fillId="0" borderId="0" xfId="0" applyFont="1" applyAlignment="1">
      <alignment horizontal="centerContinuous"/>
    </xf>
    <xf numFmtId="200" fontId="1" fillId="0" borderId="0" xfId="0" applyNumberFormat="1" applyFont="1" applyAlignment="1">
      <alignment horizontal="centerContinuous"/>
    </xf>
    <xf numFmtId="0" fontId="1" fillId="0" borderId="0" xfId="0" applyFont="1" applyAlignment="1">
      <alignment/>
    </xf>
    <xf numFmtId="0" fontId="14" fillId="0" borderId="0" xfId="0" applyFont="1" applyAlignment="1">
      <alignment horizontal="left"/>
    </xf>
    <xf numFmtId="200" fontId="34" fillId="0" borderId="0" xfId="0" applyNumberFormat="1" applyFont="1" applyAlignment="1">
      <alignment horizontal="centerContinuous"/>
    </xf>
    <xf numFmtId="0" fontId="34" fillId="0" borderId="0" xfId="0" applyFont="1" applyAlignment="1">
      <alignment/>
    </xf>
    <xf numFmtId="0" fontId="12" fillId="0" borderId="0" xfId="0" applyFont="1" applyAlignment="1">
      <alignment/>
    </xf>
    <xf numFmtId="200" fontId="0" fillId="0" borderId="0" xfId="0" applyNumberFormat="1" applyAlignment="1">
      <alignment/>
    </xf>
    <xf numFmtId="0" fontId="2" fillId="0" borderId="73" xfId="0" applyFont="1" applyBorder="1" applyAlignment="1">
      <alignment/>
    </xf>
    <xf numFmtId="0" fontId="2" fillId="0" borderId="73" xfId="0" applyFont="1" applyBorder="1" applyAlignment="1">
      <alignment horizontal="right"/>
    </xf>
    <xf numFmtId="200" fontId="2" fillId="0" borderId="17" xfId="0" applyNumberFormat="1" applyFont="1" applyBorder="1" applyAlignment="1">
      <alignment horizontal="right"/>
    </xf>
    <xf numFmtId="0" fontId="2" fillId="0" borderId="8" xfId="0" applyFont="1" applyBorder="1" applyAlignment="1">
      <alignment/>
    </xf>
    <xf numFmtId="0" fontId="2" fillId="0" borderId="8" xfId="0" applyFont="1" applyBorder="1" applyAlignment="1">
      <alignment horizontal="centerContinuous"/>
    </xf>
    <xf numFmtId="200" fontId="2" fillId="0" borderId="13" xfId="0" applyNumberFormat="1" applyFont="1" applyBorder="1" applyAlignment="1">
      <alignment horizontal="center"/>
    </xf>
    <xf numFmtId="0" fontId="2" fillId="0" borderId="48" xfId="0" applyFont="1" applyBorder="1" applyAlignment="1">
      <alignment horizontal="centerContinuous"/>
    </xf>
    <xf numFmtId="0" fontId="2" fillId="0" borderId="48" xfId="0" applyFont="1" applyBorder="1" applyAlignment="1">
      <alignment horizontal="center"/>
    </xf>
    <xf numFmtId="200" fontId="2" fillId="0" borderId="76" xfId="0" applyNumberFormat="1" applyFont="1" applyBorder="1" applyAlignment="1">
      <alignment horizontal="right"/>
    </xf>
    <xf numFmtId="201" fontId="2" fillId="0" borderId="8" xfId="0" applyNumberFormat="1" applyFont="1" applyBorder="1" applyAlignment="1">
      <alignment horizontal="right"/>
    </xf>
    <xf numFmtId="202" fontId="2" fillId="0" borderId="13" xfId="0" applyNumberFormat="1" applyFont="1" applyBorder="1" applyAlignment="1">
      <alignment horizontal="right"/>
    </xf>
    <xf numFmtId="202" fontId="2" fillId="0" borderId="12" xfId="0" applyNumberFormat="1" applyFont="1" applyBorder="1" applyAlignment="1">
      <alignment horizontal="right"/>
    </xf>
    <xf numFmtId="0" fontId="2" fillId="0" borderId="1" xfId="0" applyFont="1" applyBorder="1" applyAlignment="1">
      <alignment/>
    </xf>
    <xf numFmtId="201" fontId="2" fillId="0" borderId="2" xfId="0" applyNumberFormat="1" applyFont="1" applyBorder="1" applyAlignment="1">
      <alignment horizontal="right"/>
    </xf>
    <xf numFmtId="0" fontId="2" fillId="0" borderId="4" xfId="0" applyFont="1" applyBorder="1" applyAlignment="1">
      <alignment/>
    </xf>
    <xf numFmtId="201" fontId="2" fillId="0" borderId="4" xfId="0" applyNumberFormat="1" applyFont="1" applyBorder="1" applyAlignment="1">
      <alignment horizontal="right"/>
    </xf>
    <xf numFmtId="0" fontId="2" fillId="0" borderId="4" xfId="0" applyFont="1" applyBorder="1" applyAlignment="1">
      <alignment horizontal="centerContinuous"/>
    </xf>
    <xf numFmtId="0" fontId="2" fillId="0" borderId="1" xfId="0" applyFont="1" applyBorder="1" applyAlignment="1">
      <alignment horizontal="centerContinuous"/>
    </xf>
    <xf numFmtId="201" fontId="2" fillId="0" borderId="1" xfId="0" applyNumberFormat="1" applyFont="1" applyBorder="1" applyAlignment="1">
      <alignment horizontal="right"/>
    </xf>
    <xf numFmtId="201" fontId="2" fillId="0" borderId="0" xfId="0" applyNumberFormat="1" applyFont="1" applyBorder="1" applyAlignment="1">
      <alignment horizontal="right"/>
    </xf>
    <xf numFmtId="202" fontId="2" fillId="0" borderId="0" xfId="0" applyNumberFormat="1" applyFont="1" applyBorder="1" applyAlignment="1">
      <alignment horizontal="right"/>
    </xf>
    <xf numFmtId="0" fontId="2" fillId="0" borderId="0" xfId="0" applyFont="1" applyBorder="1" applyAlignment="1">
      <alignment horizontal="right"/>
    </xf>
    <xf numFmtId="200" fontId="2" fillId="0" borderId="0" xfId="0" applyNumberFormat="1" applyFont="1" applyBorder="1" applyAlignment="1">
      <alignment horizontal="right"/>
    </xf>
    <xf numFmtId="0" fontId="21" fillId="0" borderId="0" xfId="0" applyFont="1" applyAlignment="1">
      <alignment horizontal="centerContinuous"/>
    </xf>
    <xf numFmtId="0" fontId="21" fillId="0" borderId="0" xfId="0" applyFont="1" applyAlignment="1">
      <alignment horizontal="left"/>
    </xf>
    <xf numFmtId="0" fontId="21" fillId="0" borderId="0" xfId="0" applyFont="1" applyAlignment="1">
      <alignment/>
    </xf>
    <xf numFmtId="0" fontId="21" fillId="0" borderId="0" xfId="0" applyFont="1" applyAlignment="1">
      <alignment horizontal="right"/>
    </xf>
    <xf numFmtId="0" fontId="21" fillId="0" borderId="73" xfId="0" applyFont="1" applyBorder="1" applyAlignment="1">
      <alignment/>
    </xf>
    <xf numFmtId="0" fontId="21" fillId="0" borderId="16" xfId="0" applyFont="1" applyBorder="1" applyAlignment="1">
      <alignment/>
    </xf>
    <xf numFmtId="0" fontId="21" fillId="0" borderId="16" xfId="0" applyFont="1" applyBorder="1" applyAlignment="1">
      <alignment horizontal="right"/>
    </xf>
    <xf numFmtId="0" fontId="2" fillId="0" borderId="17" xfId="0" applyFont="1" applyBorder="1" applyAlignment="1">
      <alignment horizontal="right"/>
    </xf>
    <xf numFmtId="0" fontId="2" fillId="0" borderId="10" xfId="0" applyFont="1" applyBorder="1" applyAlignment="1">
      <alignment horizontal="center"/>
    </xf>
    <xf numFmtId="0" fontId="2" fillId="0" borderId="13" xfId="0" applyFont="1" applyBorder="1" applyAlignment="1">
      <alignment horizontal="center"/>
    </xf>
    <xf numFmtId="0" fontId="2" fillId="0" borderId="75" xfId="0" applyFont="1" applyBorder="1" applyAlignment="1">
      <alignment horizontal="centerContinuous"/>
    </xf>
    <xf numFmtId="0" fontId="2" fillId="0" borderId="79" xfId="0" applyFont="1" applyBorder="1" applyAlignment="1">
      <alignment horizontal="center"/>
    </xf>
    <xf numFmtId="0" fontId="2" fillId="0" borderId="76" xfId="0" applyFont="1" applyBorder="1" applyAlignment="1">
      <alignment horizontal="centerContinuous"/>
    </xf>
    <xf numFmtId="0" fontId="2" fillId="0" borderId="0" xfId="0" applyNumberFormat="1" applyFont="1" applyBorder="1" applyAlignment="1">
      <alignment horizontal="center"/>
    </xf>
    <xf numFmtId="203" fontId="2" fillId="0" borderId="10" xfId="0" applyNumberFormat="1" applyFont="1" applyBorder="1" applyAlignment="1">
      <alignment horizontal="center"/>
    </xf>
    <xf numFmtId="204" fontId="2" fillId="0" borderId="0" xfId="0" applyNumberFormat="1" applyFont="1" applyAlignment="1">
      <alignment horizontal="center"/>
    </xf>
    <xf numFmtId="0" fontId="2" fillId="0" borderId="10" xfId="0" applyNumberFormat="1" applyFont="1" applyBorder="1" applyAlignment="1">
      <alignment horizontal="center"/>
    </xf>
    <xf numFmtId="205" fontId="2" fillId="0" borderId="0" xfId="0" applyNumberFormat="1" applyFont="1" applyAlignment="1">
      <alignment horizontal="center"/>
    </xf>
    <xf numFmtId="204" fontId="2" fillId="0" borderId="13" xfId="0" applyNumberFormat="1" applyFont="1" applyBorder="1" applyAlignment="1">
      <alignment horizontal="center"/>
    </xf>
    <xf numFmtId="204" fontId="2" fillId="0" borderId="0" xfId="0" applyNumberFormat="1" applyFont="1" applyBorder="1" applyAlignment="1">
      <alignment horizontal="center"/>
    </xf>
    <xf numFmtId="206" fontId="2" fillId="0" borderId="0" xfId="0" applyNumberFormat="1" applyFont="1" applyAlignment="1">
      <alignment/>
    </xf>
    <xf numFmtId="0" fontId="11" fillId="0" borderId="0" xfId="0" applyFont="1" applyAlignment="1">
      <alignment/>
    </xf>
    <xf numFmtId="0" fontId="11" fillId="0" borderId="0" xfId="0" applyFont="1" applyAlignment="1">
      <alignment horizontal="right"/>
    </xf>
    <xf numFmtId="0" fontId="34" fillId="0" borderId="0" xfId="0" applyFont="1" applyAlignment="1">
      <alignment/>
    </xf>
    <xf numFmtId="0" fontId="0" fillId="0" borderId="0" xfId="0" applyAlignment="1">
      <alignment horizontal="right"/>
    </xf>
    <xf numFmtId="0" fontId="2" fillId="0" borderId="0" xfId="0" applyFont="1" applyFill="1" applyBorder="1" applyAlignment="1">
      <alignment horizontal="center"/>
    </xf>
    <xf numFmtId="169" fontId="2" fillId="0" borderId="0" xfId="0" applyNumberFormat="1" applyFont="1" applyFill="1" applyBorder="1" applyAlignment="1">
      <alignment/>
    </xf>
    <xf numFmtId="0" fontId="0" fillId="0" borderId="0" xfId="0" applyFont="1" applyAlignment="1">
      <alignment/>
    </xf>
    <xf numFmtId="49" fontId="1" fillId="0" borderId="0" xfId="0" applyNumberFormat="1" applyFont="1" applyAlignment="1">
      <alignment horizontal="centerContinuous"/>
    </xf>
    <xf numFmtId="0" fontId="2" fillId="0" borderId="6" xfId="0" applyFont="1" applyBorder="1" applyAlignment="1">
      <alignment horizontal="center" vertical="center"/>
    </xf>
    <xf numFmtId="0" fontId="0" fillId="0" borderId="0" xfId="0" applyFont="1" applyAlignment="1">
      <alignment horizontal="centerContinuous"/>
    </xf>
    <xf numFmtId="0" fontId="0" fillId="0" borderId="0" xfId="0" applyFont="1" applyAlignment="1">
      <alignment/>
    </xf>
    <xf numFmtId="0" fontId="2" fillId="0" borderId="8" xfId="0" applyFont="1" applyBorder="1" applyAlignment="1">
      <alignment/>
    </xf>
    <xf numFmtId="0" fontId="21" fillId="0" borderId="40"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13" xfId="0" applyFont="1" applyBorder="1" applyAlignment="1">
      <alignment horizontal="right" vertical="center" wrapText="1"/>
    </xf>
    <xf numFmtId="0" fontId="21" fillId="0" borderId="0" xfId="0" applyFont="1" applyBorder="1" applyAlignment="1">
      <alignment horizontal="right" vertical="center" wrapText="1"/>
    </xf>
    <xf numFmtId="207" fontId="2" fillId="0" borderId="0" xfId="0" applyNumberFormat="1" applyFont="1" applyBorder="1" applyAlignment="1">
      <alignment horizontal="right"/>
    </xf>
    <xf numFmtId="3" fontId="2" fillId="0" borderId="8" xfId="0" applyNumberFormat="1" applyFont="1" applyBorder="1" applyAlignment="1">
      <alignment/>
    </xf>
    <xf numFmtId="0" fontId="21" fillId="0" borderId="8" xfId="0" applyFont="1" applyBorder="1" applyAlignment="1">
      <alignment/>
    </xf>
    <xf numFmtId="207" fontId="21" fillId="0" borderId="0" xfId="0" applyNumberFormat="1" applyFont="1" applyBorder="1" applyAlignment="1">
      <alignment horizontal="right"/>
    </xf>
    <xf numFmtId="0" fontId="2" fillId="0" borderId="8" xfId="0" applyFont="1" applyBorder="1" applyAlignment="1">
      <alignment wrapText="1"/>
    </xf>
    <xf numFmtId="0" fontId="25" fillId="0" borderId="0" xfId="24" applyFont="1" applyAlignment="1">
      <alignment horizontal="centerContinuous"/>
      <protection/>
    </xf>
    <xf numFmtId="0" fontId="8" fillId="0" borderId="0" xfId="24" applyFont="1" applyAlignment="1">
      <alignment horizontal="centerContinuous"/>
      <protection/>
    </xf>
    <xf numFmtId="0" fontId="25" fillId="0" borderId="0" xfId="24" applyFont="1">
      <alignment/>
      <protection/>
    </xf>
    <xf numFmtId="0" fontId="25" fillId="0" borderId="10" xfId="24" applyFont="1" applyBorder="1" applyAlignment="1">
      <alignment vertical="center"/>
      <protection/>
    </xf>
    <xf numFmtId="0" fontId="41" fillId="0" borderId="30" xfId="24" applyFont="1" applyBorder="1" applyAlignment="1">
      <alignment horizontal="centerContinuous"/>
      <protection/>
    </xf>
    <xf numFmtId="0" fontId="25" fillId="0" borderId="10" xfId="24" applyFont="1" applyBorder="1" applyAlignment="1">
      <alignment horizontal="center" vertical="center"/>
      <protection/>
    </xf>
    <xf numFmtId="0" fontId="25" fillId="0" borderId="21" xfId="24" applyFont="1" applyBorder="1" applyAlignment="1">
      <alignment horizontal="center" vertical="center"/>
      <protection/>
    </xf>
    <xf numFmtId="0" fontId="25" fillId="0" borderId="22" xfId="24" applyFont="1" applyBorder="1" applyAlignment="1">
      <alignment horizontal="center" vertical="center"/>
      <protection/>
    </xf>
    <xf numFmtId="0" fontId="25" fillId="0" borderId="23" xfId="24" applyFont="1" applyBorder="1" applyAlignment="1">
      <alignment horizontal="center" vertical="center"/>
      <protection/>
    </xf>
    <xf numFmtId="0" fontId="25" fillId="0" borderId="24" xfId="24" applyFont="1" applyBorder="1" applyAlignment="1">
      <alignment horizontal="center" vertical="center"/>
      <protection/>
    </xf>
    <xf numFmtId="0" fontId="25" fillId="0" borderId="25" xfId="24" applyFont="1" applyBorder="1" applyAlignment="1">
      <alignment vertical="center"/>
      <protection/>
    </xf>
    <xf numFmtId="0" fontId="25" fillId="0" borderId="26" xfId="24" applyFont="1" applyBorder="1" applyAlignment="1">
      <alignment horizontal="center" vertical="center"/>
      <protection/>
    </xf>
    <xf numFmtId="0" fontId="25" fillId="0" borderId="8" xfId="24" applyFont="1" applyBorder="1" applyAlignment="1">
      <alignment horizontal="center" vertical="center"/>
      <protection/>
    </xf>
    <xf numFmtId="0" fontId="25" fillId="0" borderId="28" xfId="24" applyFont="1" applyBorder="1" applyAlignment="1">
      <alignment horizontal="center" vertical="center"/>
      <protection/>
    </xf>
    <xf numFmtId="0" fontId="25" fillId="0" borderId="28" xfId="24" applyFont="1" applyBorder="1" applyAlignment="1">
      <alignment horizontal="centerContinuous" vertical="center"/>
      <protection/>
    </xf>
    <xf numFmtId="0" fontId="25" fillId="0" borderId="31" xfId="24" applyFont="1" applyBorder="1" applyAlignment="1">
      <alignment horizontal="center" vertical="center"/>
      <protection/>
    </xf>
    <xf numFmtId="0" fontId="25" fillId="0" borderId="24" xfId="24" applyFont="1" applyBorder="1" applyAlignment="1">
      <alignment horizontal="centerContinuous" vertical="center"/>
      <protection/>
    </xf>
    <xf numFmtId="0" fontId="25" fillId="0" borderId="8" xfId="24" applyFont="1" applyBorder="1" applyAlignment="1">
      <alignment horizontal="centerContinuous" vertical="center"/>
      <protection/>
    </xf>
    <xf numFmtId="0" fontId="41" fillId="0" borderId="0" xfId="24" applyFont="1" applyBorder="1" applyAlignment="1">
      <alignment horizontal="center" vertical="center"/>
      <protection/>
    </xf>
    <xf numFmtId="0" fontId="43" fillId="0" borderId="0" xfId="24" applyFont="1" applyBorder="1" applyAlignment="1">
      <alignment horizontal="center" vertical="center"/>
      <protection/>
    </xf>
    <xf numFmtId="0" fontId="2" fillId="0" borderId="24" xfId="0" applyFont="1" applyBorder="1" applyAlignment="1">
      <alignment/>
    </xf>
    <xf numFmtId="1" fontId="25" fillId="0" borderId="10" xfId="24" applyNumberFormat="1" applyFont="1" applyBorder="1" applyAlignment="1">
      <alignment horizontal="centerContinuous" vertical="center"/>
      <protection/>
    </xf>
    <xf numFmtId="198" fontId="25" fillId="0" borderId="24" xfId="24" applyNumberFormat="1" applyFont="1" applyBorder="1" applyAlignment="1">
      <alignment horizontal="right" vertical="center"/>
      <protection/>
    </xf>
    <xf numFmtId="198" fontId="25" fillId="6" borderId="24" xfId="24" applyNumberFormat="1" applyFont="1" applyFill="1" applyBorder="1" applyAlignment="1">
      <alignment horizontal="right" vertical="center"/>
      <protection/>
    </xf>
    <xf numFmtId="198" fontId="25" fillId="0" borderId="34" xfId="24" applyNumberFormat="1" applyFont="1" applyBorder="1" applyAlignment="1">
      <alignment horizontal="right" vertical="center"/>
      <protection/>
    </xf>
    <xf numFmtId="198" fontId="25" fillId="0" borderId="8" xfId="24" applyNumberFormat="1" applyFont="1" applyBorder="1" applyAlignment="1">
      <alignment horizontal="right" vertical="center"/>
      <protection/>
    </xf>
    <xf numFmtId="198" fontId="25" fillId="6" borderId="23" xfId="24" applyNumberFormat="1" applyFont="1" applyFill="1" applyBorder="1" applyAlignment="1">
      <alignment horizontal="right" vertical="center"/>
      <protection/>
    </xf>
    <xf numFmtId="198" fontId="25" fillId="6" borderId="8" xfId="24" applyNumberFormat="1" applyFont="1" applyFill="1" applyBorder="1" applyAlignment="1">
      <alignment horizontal="right" vertical="center"/>
      <protection/>
    </xf>
    <xf numFmtId="198" fontId="25" fillId="0" borderId="31" xfId="24" applyNumberFormat="1" applyFont="1" applyBorder="1" applyAlignment="1">
      <alignment horizontal="right" vertical="center"/>
      <protection/>
    </xf>
    <xf numFmtId="198" fontId="25" fillId="0" borderId="8" xfId="21" applyNumberFormat="1" applyFont="1" applyBorder="1" applyAlignment="1">
      <alignment horizontal="right" vertical="center"/>
      <protection/>
    </xf>
    <xf numFmtId="1" fontId="25" fillId="6" borderId="10" xfId="24" applyNumberFormat="1" applyFont="1" applyFill="1" applyBorder="1" applyAlignment="1">
      <alignment horizontal="centerContinuous" vertical="center"/>
      <protection/>
    </xf>
    <xf numFmtId="198" fontId="25" fillId="6" borderId="34" xfId="24" applyNumberFormat="1" applyFont="1" applyFill="1" applyBorder="1" applyAlignment="1">
      <alignment horizontal="right" vertical="center"/>
      <protection/>
    </xf>
    <xf numFmtId="198" fontId="25" fillId="6" borderId="31" xfId="24" applyNumberFormat="1" applyFont="1" applyFill="1" applyBorder="1" applyAlignment="1">
      <alignment horizontal="right" vertical="center"/>
      <protection/>
    </xf>
    <xf numFmtId="198" fontId="45" fillId="6" borderId="24" xfId="24" applyNumberFormat="1" applyFont="1" applyFill="1" applyBorder="1" applyAlignment="1">
      <alignment horizontal="right" vertical="center"/>
      <protection/>
    </xf>
    <xf numFmtId="0" fontId="0" fillId="0" borderId="0" xfId="24" applyFont="1">
      <alignment/>
      <protection/>
    </xf>
    <xf numFmtId="198" fontId="25" fillId="0" borderId="80" xfId="24" applyNumberFormat="1" applyFont="1" applyBorder="1" applyAlignment="1">
      <alignment horizontal="right" vertical="center"/>
      <protection/>
    </xf>
    <xf numFmtId="1" fontId="25" fillId="6" borderId="2" xfId="24" applyNumberFormat="1" applyFont="1" applyFill="1" applyBorder="1" applyAlignment="1">
      <alignment horizontal="centerContinuous" vertical="center"/>
      <protection/>
    </xf>
    <xf numFmtId="198" fontId="25" fillId="6" borderId="9" xfId="24" applyNumberFormat="1" applyFont="1" applyFill="1" applyBorder="1" applyAlignment="1">
      <alignment horizontal="right" vertical="center"/>
      <protection/>
    </xf>
    <xf numFmtId="198" fontId="25" fillId="6" borderId="78" xfId="24" applyNumberFormat="1" applyFont="1" applyFill="1" applyBorder="1" applyAlignment="1">
      <alignment horizontal="right" vertical="center"/>
      <protection/>
    </xf>
    <xf numFmtId="198" fontId="25" fillId="6" borderId="1" xfId="24" applyNumberFormat="1" applyFont="1" applyFill="1" applyBorder="1" applyAlignment="1">
      <alignment horizontal="right" vertical="center"/>
      <protection/>
    </xf>
    <xf numFmtId="198" fontId="25" fillId="6" borderId="61" xfId="24" applyNumberFormat="1" applyFont="1" applyFill="1" applyBorder="1" applyAlignment="1">
      <alignment horizontal="right" vertical="center"/>
      <protection/>
    </xf>
    <xf numFmtId="0" fontId="0" fillId="6" borderId="11" xfId="24" applyFont="1" applyFill="1" applyBorder="1">
      <alignment/>
      <protection/>
    </xf>
    <xf numFmtId="198" fontId="45" fillId="6" borderId="78" xfId="24" applyNumberFormat="1" applyFont="1" applyFill="1" applyBorder="1" applyAlignment="1">
      <alignment horizontal="right" vertical="center"/>
      <protection/>
    </xf>
    <xf numFmtId="198" fontId="25" fillId="4" borderId="23" xfId="24" applyNumberFormat="1" applyFont="1" applyFill="1" applyBorder="1" applyAlignment="1">
      <alignment horizontal="right" vertical="center"/>
      <protection/>
    </xf>
    <xf numFmtId="198" fontId="25" fillId="4" borderId="34" xfId="24" applyNumberFormat="1" applyFont="1" applyFill="1" applyBorder="1" applyAlignment="1">
      <alignment horizontal="right" vertical="center"/>
      <protection/>
    </xf>
    <xf numFmtId="198" fontId="25" fillId="4" borderId="24" xfId="24" applyNumberFormat="1" applyFont="1" applyFill="1" applyBorder="1" applyAlignment="1">
      <alignment horizontal="right" vertical="center"/>
      <protection/>
    </xf>
    <xf numFmtId="198" fontId="25" fillId="4" borderId="10" xfId="24" applyNumberFormat="1" applyFont="1" applyFill="1" applyBorder="1" applyAlignment="1">
      <alignment horizontal="right" vertical="center"/>
      <protection/>
    </xf>
    <xf numFmtId="198" fontId="41" fillId="6" borderId="24" xfId="24" applyNumberFormat="1" applyFont="1" applyFill="1" applyBorder="1" applyAlignment="1">
      <alignment horizontal="right" vertical="center"/>
      <protection/>
    </xf>
    <xf numFmtId="1" fontId="25" fillId="6" borderId="5" xfId="24" applyNumberFormat="1" applyFont="1" applyFill="1" applyBorder="1" applyAlignment="1">
      <alignment horizontal="centerContinuous" vertical="center"/>
      <protection/>
    </xf>
    <xf numFmtId="198" fontId="25" fillId="6" borderId="62" xfId="24" applyNumberFormat="1" applyFont="1" applyFill="1" applyBorder="1" applyAlignment="1">
      <alignment horizontal="right" vertical="center"/>
      <protection/>
    </xf>
    <xf numFmtId="198" fontId="25" fillId="6" borderId="4" xfId="24" applyNumberFormat="1" applyFont="1" applyFill="1" applyBorder="1" applyAlignment="1">
      <alignment horizontal="right" vertical="center"/>
      <protection/>
    </xf>
    <xf numFmtId="198" fontId="25" fillId="6" borderId="63" xfId="24" applyNumberFormat="1" applyFont="1" applyFill="1" applyBorder="1" applyAlignment="1">
      <alignment horizontal="right" vertical="center"/>
      <protection/>
    </xf>
    <xf numFmtId="198" fontId="45" fillId="6" borderId="62" xfId="24" applyNumberFormat="1" applyFont="1" applyFill="1" applyBorder="1" applyAlignment="1">
      <alignment horizontal="right" vertical="center"/>
      <protection/>
    </xf>
    <xf numFmtId="198" fontId="41" fillId="0" borderId="24" xfId="24" applyNumberFormat="1" applyFont="1" applyBorder="1" applyAlignment="1">
      <alignment horizontal="right" vertical="center"/>
      <protection/>
    </xf>
    <xf numFmtId="198" fontId="25" fillId="0" borderId="23" xfId="24" applyNumberFormat="1" applyFont="1" applyBorder="1" applyAlignment="1">
      <alignment horizontal="right" vertical="center"/>
      <protection/>
    </xf>
    <xf numFmtId="198" fontId="25" fillId="4" borderId="8" xfId="24" applyNumberFormat="1" applyFont="1" applyFill="1" applyBorder="1" applyAlignment="1">
      <alignment horizontal="right" vertical="center"/>
      <protection/>
    </xf>
    <xf numFmtId="198" fontId="46" fillId="6" borderId="24" xfId="24" applyNumberFormat="1" applyFont="1" applyFill="1" applyBorder="1" applyAlignment="1">
      <alignment horizontal="right" vertical="center"/>
      <protection/>
    </xf>
    <xf numFmtId="1" fontId="25" fillId="0" borderId="6" xfId="24" applyNumberFormat="1" applyFont="1" applyBorder="1" applyAlignment="1">
      <alignment horizontal="centerContinuous" vertical="center"/>
      <protection/>
    </xf>
    <xf numFmtId="198" fontId="25" fillId="6" borderId="45" xfId="24" applyNumberFormat="1" applyFont="1" applyFill="1" applyBorder="1" applyAlignment="1">
      <alignment horizontal="right" vertical="center"/>
      <protection/>
    </xf>
    <xf numFmtId="198" fontId="25" fillId="6" borderId="40" xfId="24" applyNumberFormat="1" applyFont="1" applyFill="1" applyBorder="1" applyAlignment="1">
      <alignment horizontal="right" vertical="center"/>
      <protection/>
    </xf>
    <xf numFmtId="198" fontId="25" fillId="0" borderId="63" xfId="24" applyNumberFormat="1" applyFont="1" applyBorder="1" applyAlignment="1">
      <alignment horizontal="right" vertical="center"/>
      <protection/>
    </xf>
    <xf numFmtId="198" fontId="25" fillId="4" borderId="4" xfId="24" applyNumberFormat="1" applyFont="1" applyFill="1" applyBorder="1" applyAlignment="1">
      <alignment horizontal="right" vertical="center"/>
      <protection/>
    </xf>
    <xf numFmtId="198" fontId="25" fillId="6" borderId="46" xfId="24" applyNumberFormat="1" applyFont="1" applyFill="1" applyBorder="1" applyAlignment="1">
      <alignment horizontal="right" vertical="center"/>
      <protection/>
    </xf>
    <xf numFmtId="198" fontId="25" fillId="4" borderId="40" xfId="24" applyNumberFormat="1" applyFont="1" applyFill="1" applyBorder="1" applyAlignment="1">
      <alignment horizontal="right" vertical="center"/>
      <protection/>
    </xf>
    <xf numFmtId="198" fontId="25" fillId="0" borderId="45" xfId="24" applyNumberFormat="1" applyFont="1" applyBorder="1" applyAlignment="1">
      <alignment horizontal="right" vertical="center"/>
      <protection/>
    </xf>
    <xf numFmtId="198" fontId="45" fillId="6" borderId="41" xfId="24" applyNumberFormat="1" applyFont="1" applyFill="1" applyBorder="1" applyAlignment="1">
      <alignment horizontal="right" vertical="center"/>
      <protection/>
    </xf>
    <xf numFmtId="198" fontId="41" fillId="0" borderId="40" xfId="24" applyNumberFormat="1" applyFont="1" applyBorder="1" applyAlignment="1">
      <alignment horizontal="right" vertical="center"/>
      <protection/>
    </xf>
    <xf numFmtId="198" fontId="25" fillId="0" borderId="9" xfId="24" applyNumberFormat="1" applyFont="1" applyBorder="1" applyAlignment="1">
      <alignment horizontal="right" vertical="center"/>
      <protection/>
    </xf>
    <xf numFmtId="198" fontId="25" fillId="0" borderId="1" xfId="24" applyNumberFormat="1" applyFont="1" applyBorder="1" applyAlignment="1">
      <alignment horizontal="right" vertical="center"/>
      <protection/>
    </xf>
    <xf numFmtId="198" fontId="25" fillId="0" borderId="61" xfId="24" applyNumberFormat="1" applyFont="1" applyBorder="1" applyAlignment="1">
      <alignment horizontal="right" vertical="center"/>
      <protection/>
    </xf>
    <xf numFmtId="0" fontId="0" fillId="0" borderId="0" xfId="0" applyAlignment="1" applyProtection="1">
      <alignment/>
      <protection/>
    </xf>
    <xf numFmtId="0" fontId="2" fillId="0" borderId="0" xfId="0" applyFont="1" applyAlignment="1" applyProtection="1">
      <alignment/>
      <protection/>
    </xf>
    <xf numFmtId="0" fontId="21" fillId="0" borderId="1" xfId="0" applyFont="1" applyBorder="1" applyAlignment="1" applyProtection="1">
      <alignment horizontal="center"/>
      <protection/>
    </xf>
    <xf numFmtId="0" fontId="21" fillId="0" borderId="7" xfId="0" applyFont="1" applyBorder="1" applyAlignment="1" applyProtection="1">
      <alignment horizontal="centerContinuous" vertical="center"/>
      <protection/>
    </xf>
    <xf numFmtId="0" fontId="37" fillId="0" borderId="4" xfId="0" applyFont="1" applyBorder="1" applyAlignment="1" applyProtection="1">
      <alignment/>
      <protection/>
    </xf>
    <xf numFmtId="0" fontId="2" fillId="0" borderId="11" xfId="0" applyFont="1" applyBorder="1" applyAlignment="1" applyProtection="1">
      <alignment horizontal="centerContinuous" vertical="center" wrapText="1"/>
      <protection/>
    </xf>
    <xf numFmtId="0" fontId="2" fillId="0" borderId="8" xfId="0" applyFont="1" applyBorder="1" applyAlignment="1" applyProtection="1">
      <alignment vertical="center"/>
      <protection/>
    </xf>
    <xf numFmtId="209" fontId="2" fillId="0" borderId="11" xfId="0" applyNumberFormat="1" applyFont="1" applyBorder="1" applyAlignment="1" applyProtection="1">
      <alignment vertical="center"/>
      <protection locked="0"/>
    </xf>
    <xf numFmtId="209" fontId="2" fillId="0" borderId="13" xfId="0" applyNumberFormat="1" applyFont="1" applyBorder="1" applyAlignment="1" applyProtection="1">
      <alignment vertical="center"/>
      <protection locked="0"/>
    </xf>
    <xf numFmtId="209" fontId="2" fillId="0" borderId="12" xfId="0" applyNumberFormat="1" applyFont="1" applyBorder="1" applyAlignment="1" applyProtection="1">
      <alignment vertical="center"/>
      <protection locked="0"/>
    </xf>
    <xf numFmtId="0" fontId="2" fillId="0" borderId="1" xfId="0" applyFont="1" applyBorder="1" applyAlignment="1" applyProtection="1">
      <alignment vertical="center"/>
      <protection/>
    </xf>
    <xf numFmtId="0" fontId="2" fillId="0" borderId="4" xfId="0" applyFont="1" applyBorder="1" applyAlignment="1" applyProtection="1">
      <alignment vertical="center"/>
      <protection/>
    </xf>
    <xf numFmtId="209" fontId="2" fillId="0" borderId="13" xfId="0" applyNumberFormat="1" applyFont="1" applyBorder="1" applyAlignment="1" applyProtection="1">
      <alignment horizontal="right" vertical="center"/>
      <protection locked="0"/>
    </xf>
    <xf numFmtId="0" fontId="0" fillId="0" borderId="81" xfId="0" applyBorder="1" applyAlignment="1" applyProtection="1">
      <alignment/>
      <protection/>
    </xf>
    <xf numFmtId="0" fontId="0" fillId="0" borderId="0" xfId="0" applyBorder="1" applyAlignment="1" applyProtection="1">
      <alignment/>
      <protection/>
    </xf>
    <xf numFmtId="0" fontId="27" fillId="0" borderId="0" xfId="21" applyFont="1" applyBorder="1" applyAlignment="1">
      <alignment horizontal="centerContinuous" vertical="center"/>
      <protection/>
    </xf>
    <xf numFmtId="0" fontId="27" fillId="0" borderId="27" xfId="21" applyFont="1" applyBorder="1" applyAlignment="1">
      <alignment horizontal="centerContinuous" vertical="center"/>
      <protection/>
    </xf>
    <xf numFmtId="0" fontId="27" fillId="0" borderId="30" xfId="21" applyFont="1" applyBorder="1" applyAlignment="1">
      <alignment horizontal="center" vertical="center"/>
      <protection/>
    </xf>
    <xf numFmtId="198" fontId="27" fillId="2" borderId="0" xfId="21" applyNumberFormat="1" applyFont="1" applyFill="1" applyBorder="1" applyAlignment="1">
      <alignment horizontal="right" vertical="center"/>
      <protection/>
    </xf>
    <xf numFmtId="198" fontId="27" fillId="2" borderId="34" xfId="21" applyNumberFormat="1" applyFont="1" applyFill="1" applyBorder="1" applyAlignment="1">
      <alignment horizontal="right" vertical="center"/>
      <protection/>
    </xf>
    <xf numFmtId="198" fontId="27" fillId="3" borderId="0" xfId="21" applyNumberFormat="1" applyFont="1" applyFill="1" applyBorder="1" applyAlignment="1">
      <alignment horizontal="right" vertical="center"/>
      <protection/>
    </xf>
    <xf numFmtId="198" fontId="27" fillId="0" borderId="0" xfId="21" applyNumberFormat="1" applyFont="1" applyBorder="1" applyAlignment="1">
      <alignment horizontal="right" vertical="center"/>
      <protection/>
    </xf>
    <xf numFmtId="198" fontId="27" fillId="0" borderId="39" xfId="21" applyNumberFormat="1" applyFont="1" applyBorder="1" applyAlignment="1">
      <alignment horizontal="right" vertical="center"/>
      <protection/>
    </xf>
    <xf numFmtId="198" fontId="28" fillId="0" borderId="49" xfId="21" applyNumberFormat="1" applyFont="1" applyBorder="1" applyAlignment="1">
      <alignment horizontal="right" vertical="center"/>
      <protection/>
    </xf>
    <xf numFmtId="198" fontId="28" fillId="0" borderId="82" xfId="21" applyNumberFormat="1" applyFont="1" applyBorder="1" applyAlignment="1">
      <alignment horizontal="right" vertical="center"/>
      <protection/>
    </xf>
    <xf numFmtId="198" fontId="27" fillId="4" borderId="8" xfId="21" applyNumberFormat="1" applyFont="1" applyFill="1" applyBorder="1" applyAlignment="1">
      <alignment horizontal="right" vertical="center"/>
      <protection/>
    </xf>
    <xf numFmtId="198" fontId="27" fillId="3" borderId="39" xfId="21" applyNumberFormat="1" applyFont="1" applyFill="1" applyBorder="1" applyAlignment="1">
      <alignment horizontal="right" vertical="center"/>
      <protection/>
    </xf>
    <xf numFmtId="198" fontId="27" fillId="3" borderId="41" xfId="21" applyNumberFormat="1" applyFont="1" applyFill="1" applyBorder="1" applyAlignment="1">
      <alignment horizontal="right" vertical="center"/>
      <protection/>
    </xf>
    <xf numFmtId="198" fontId="27" fillId="0" borderId="30" xfId="21" applyNumberFormat="1" applyFont="1" applyBorder="1" applyAlignment="1">
      <alignment horizontal="right" vertical="center"/>
      <protection/>
    </xf>
    <xf numFmtId="198" fontId="27" fillId="3" borderId="30" xfId="21" applyNumberFormat="1" applyFont="1" applyFill="1" applyBorder="1" applyAlignment="1">
      <alignment horizontal="right" vertical="center"/>
      <protection/>
    </xf>
    <xf numFmtId="198" fontId="27" fillId="3" borderId="83" xfId="21" applyNumberFormat="1" applyFont="1" applyFill="1" applyBorder="1" applyAlignment="1">
      <alignment horizontal="right" vertical="center"/>
      <protection/>
    </xf>
    <xf numFmtId="198" fontId="27" fillId="3" borderId="13" xfId="21" applyNumberFormat="1" applyFont="1" applyFill="1" applyBorder="1" applyAlignment="1">
      <alignment horizontal="right" vertical="center"/>
      <protection/>
    </xf>
    <xf numFmtId="198" fontId="27" fillId="0" borderId="84" xfId="21" applyNumberFormat="1" applyFont="1" applyBorder="1" applyAlignment="1">
      <alignment horizontal="right" vertical="center"/>
      <protection/>
    </xf>
    <xf numFmtId="198" fontId="27" fillId="0" borderId="24" xfId="24" applyNumberFormat="1" applyFont="1" applyBorder="1" applyAlignment="1">
      <alignment horizontal="right" vertical="center"/>
      <protection/>
    </xf>
    <xf numFmtId="198" fontId="27" fillId="0" borderId="24" xfId="21" applyNumberFormat="1" applyFont="1" applyBorder="1" applyAlignment="1">
      <alignment horizontal="right" vertical="center"/>
      <protection/>
    </xf>
    <xf numFmtId="198" fontId="27" fillId="0" borderId="31" xfId="21" applyNumberFormat="1" applyFont="1" applyBorder="1" applyAlignment="1">
      <alignment horizontal="right" vertical="center"/>
      <protection/>
    </xf>
    <xf numFmtId="0" fontId="27" fillId="0" borderId="20" xfId="21" applyNumberFormat="1" applyFont="1" applyBorder="1" applyAlignment="1">
      <alignment horizontal="centerContinuous" vertical="center"/>
      <protection/>
    </xf>
    <xf numFmtId="198" fontId="27" fillId="3" borderId="24" xfId="24" applyNumberFormat="1" applyFont="1" applyFill="1" applyBorder="1" applyAlignment="1">
      <alignment horizontal="right" vertical="center"/>
      <protection/>
    </xf>
    <xf numFmtId="198" fontId="27" fillId="3" borderId="24" xfId="21" applyNumberFormat="1" applyFont="1" applyFill="1" applyBorder="1" applyAlignment="1">
      <alignment horizontal="right" vertical="center"/>
      <protection/>
    </xf>
    <xf numFmtId="198" fontId="27" fillId="5" borderId="13" xfId="21" applyNumberFormat="1" applyFont="1" applyFill="1" applyBorder="1" applyAlignment="1">
      <alignment horizontal="right" vertical="center"/>
      <protection/>
    </xf>
    <xf numFmtId="198" fontId="27" fillId="5" borderId="31" xfId="21" applyNumberFormat="1" applyFont="1" applyFill="1" applyBorder="1" applyAlignment="1">
      <alignment horizontal="right" vertical="center"/>
      <protection/>
    </xf>
    <xf numFmtId="198" fontId="27" fillId="3" borderId="3" xfId="21" applyNumberFormat="1" applyFont="1" applyFill="1" applyBorder="1" applyAlignment="1">
      <alignment horizontal="right" vertical="center"/>
      <protection/>
    </xf>
    <xf numFmtId="198" fontId="27" fillId="3" borderId="78" xfId="21" applyNumberFormat="1" applyFont="1" applyFill="1" applyBorder="1" applyAlignment="1">
      <alignment horizontal="right" vertical="center"/>
      <protection/>
    </xf>
    <xf numFmtId="198" fontId="27" fillId="3" borderId="11" xfId="21" applyNumberFormat="1" applyFont="1" applyFill="1" applyBorder="1" applyAlignment="1">
      <alignment horizontal="right" vertical="center"/>
      <protection/>
    </xf>
    <xf numFmtId="198" fontId="27" fillId="3" borderId="81" xfId="21" applyNumberFormat="1" applyFont="1" applyFill="1" applyBorder="1" applyAlignment="1">
      <alignment horizontal="right" vertical="center"/>
      <protection/>
    </xf>
    <xf numFmtId="198" fontId="27" fillId="3" borderId="85" xfId="21" applyNumberFormat="1" applyFont="1" applyFill="1" applyBorder="1" applyAlignment="1">
      <alignment horizontal="right" vertical="center"/>
      <protection/>
    </xf>
    <xf numFmtId="198" fontId="27" fillId="3" borderId="86" xfId="21" applyNumberFormat="1" applyFont="1" applyFill="1" applyBorder="1" applyAlignment="1">
      <alignment horizontal="right" vertical="center"/>
      <protection/>
    </xf>
    <xf numFmtId="198" fontId="27" fillId="3" borderId="13" xfId="24" applyNumberFormat="1" applyFont="1" applyFill="1" applyBorder="1" applyAlignment="1">
      <alignment horizontal="right" vertical="center"/>
      <protection/>
    </xf>
    <xf numFmtId="198" fontId="27" fillId="3" borderId="11" xfId="24" applyNumberFormat="1" applyFont="1" applyFill="1" applyBorder="1" applyAlignment="1">
      <alignment horizontal="right" vertical="center"/>
      <protection/>
    </xf>
    <xf numFmtId="0" fontId="27" fillId="0" borderId="0" xfId="23" applyFont="1" applyBorder="1" applyAlignment="1">
      <alignment horizontal="centerContinuous" vertical="center"/>
      <protection/>
    </xf>
    <xf numFmtId="0" fontId="27" fillId="0" borderId="30" xfId="23" applyFont="1" applyBorder="1" applyAlignment="1">
      <alignment horizontal="center" vertical="center"/>
      <protection/>
    </xf>
    <xf numFmtId="198" fontId="27" fillId="2" borderId="0" xfId="23" applyNumberFormat="1" applyFont="1" applyFill="1" applyBorder="1" applyAlignment="1">
      <alignment horizontal="right" vertical="center"/>
      <protection/>
    </xf>
    <xf numFmtId="198" fontId="27" fillId="3" borderId="0" xfId="23" applyNumberFormat="1" applyFont="1" applyFill="1" applyBorder="1" applyAlignment="1">
      <alignment horizontal="right" vertical="center"/>
      <protection/>
    </xf>
    <xf numFmtId="198" fontId="27" fillId="0" borderId="0" xfId="23" applyNumberFormat="1" applyFont="1" applyBorder="1" applyAlignment="1">
      <alignment horizontal="right" vertical="center"/>
      <protection/>
    </xf>
    <xf numFmtId="198" fontId="27" fillId="0" borderId="39" xfId="23" applyNumberFormat="1" applyFont="1" applyBorder="1" applyAlignment="1">
      <alignment horizontal="right" vertical="center"/>
      <protection/>
    </xf>
    <xf numFmtId="198" fontId="27" fillId="4" borderId="24" xfId="23" applyNumberFormat="1" applyFont="1" applyFill="1" applyBorder="1" applyAlignment="1">
      <alignment horizontal="right" vertical="center"/>
      <protection/>
    </xf>
    <xf numFmtId="198" fontId="27" fillId="4" borderId="8" xfId="23" applyNumberFormat="1" applyFont="1" applyFill="1" applyBorder="1" applyAlignment="1">
      <alignment horizontal="right" vertical="center"/>
      <protection/>
    </xf>
    <xf numFmtId="198" fontId="27" fillId="4" borderId="23" xfId="23" applyNumberFormat="1" applyFont="1" applyFill="1" applyBorder="1" applyAlignment="1">
      <alignment horizontal="right" vertical="center"/>
      <protection/>
    </xf>
    <xf numFmtId="198" fontId="27" fillId="3" borderId="39" xfId="23" applyNumberFormat="1" applyFont="1" applyFill="1" applyBorder="1" applyAlignment="1">
      <alignment horizontal="right" vertical="center"/>
      <protection/>
    </xf>
    <xf numFmtId="198" fontId="27" fillId="4" borderId="39" xfId="23" applyNumberFormat="1" applyFont="1" applyFill="1" applyBorder="1" applyAlignment="1">
      <alignment horizontal="right" vertical="center"/>
      <protection/>
    </xf>
    <xf numFmtId="198" fontId="27" fillId="0" borderId="87" xfId="23" applyNumberFormat="1" applyFont="1" applyBorder="1" applyAlignment="1">
      <alignment horizontal="right" vertical="center"/>
      <protection/>
    </xf>
    <xf numFmtId="198" fontId="27" fillId="3" borderId="30" xfId="23" applyNumberFormat="1" applyFont="1" applyFill="1" applyBorder="1" applyAlignment="1">
      <alignment horizontal="right" vertical="center"/>
      <protection/>
    </xf>
    <xf numFmtId="198" fontId="27" fillId="0" borderId="84" xfId="23" applyNumberFormat="1" applyFont="1" applyBorder="1" applyAlignment="1">
      <alignment horizontal="right" vertical="center"/>
      <protection/>
    </xf>
    <xf numFmtId="198" fontId="27" fillId="0" borderId="24" xfId="23" applyNumberFormat="1" applyFont="1" applyBorder="1" applyAlignment="1">
      <alignment horizontal="right" vertical="center"/>
      <protection/>
    </xf>
    <xf numFmtId="198" fontId="27" fillId="3" borderId="24" xfId="23" applyNumberFormat="1" applyFont="1" applyFill="1" applyBorder="1" applyAlignment="1">
      <alignment horizontal="right" vertical="center"/>
      <protection/>
    </xf>
    <xf numFmtId="198" fontId="27" fillId="3" borderId="3" xfId="23" applyNumberFormat="1" applyFont="1" applyFill="1" applyBorder="1" applyAlignment="1">
      <alignment horizontal="right" vertical="center"/>
      <protection/>
    </xf>
    <xf numFmtId="198" fontId="27" fillId="3" borderId="81" xfId="23" applyNumberFormat="1" applyFont="1" applyFill="1" applyBorder="1" applyAlignment="1">
      <alignment horizontal="right" vertical="center"/>
      <protection/>
    </xf>
    <xf numFmtId="198" fontId="27" fillId="0" borderId="30" xfId="23" applyNumberFormat="1" applyFont="1" applyBorder="1" applyAlignment="1">
      <alignment horizontal="right" vertical="center"/>
      <protection/>
    </xf>
    <xf numFmtId="209" fontId="2" fillId="0" borderId="13" xfId="0" applyNumberFormat="1" applyFont="1" applyFill="1" applyBorder="1" applyAlignment="1" applyProtection="1">
      <alignment vertical="center"/>
      <protection/>
    </xf>
    <xf numFmtId="209" fontId="2" fillId="0" borderId="13" xfId="0" applyNumberFormat="1" applyFont="1" applyFill="1" applyBorder="1" applyAlignment="1" applyProtection="1">
      <alignment horizontal="right" vertical="center"/>
      <protection locked="0"/>
    </xf>
    <xf numFmtId="0" fontId="12" fillId="0" borderId="0" xfId="22" applyFont="1" applyAlignment="1">
      <alignment horizontal="centerContinuous"/>
      <protection/>
    </xf>
    <xf numFmtId="0" fontId="27" fillId="0" borderId="0" xfId="22" applyFont="1" applyAlignment="1">
      <alignment horizontal="centerContinuous"/>
      <protection/>
    </xf>
    <xf numFmtId="0" fontId="27" fillId="0" borderId="0" xfId="22" applyFont="1">
      <alignment/>
      <protection/>
    </xf>
    <xf numFmtId="0" fontId="11" fillId="0" borderId="0" xfId="22" applyFont="1">
      <alignment/>
      <protection/>
    </xf>
    <xf numFmtId="0" fontId="27" fillId="0" borderId="14" xfId="22" applyFont="1" applyBorder="1">
      <alignment/>
      <protection/>
    </xf>
    <xf numFmtId="0" fontId="27" fillId="0" borderId="15" xfId="22" applyFont="1" applyBorder="1">
      <alignment/>
      <protection/>
    </xf>
    <xf numFmtId="0" fontId="27" fillId="0" borderId="16" xfId="22" applyFont="1" applyBorder="1" applyAlignment="1">
      <alignment vertical="center"/>
      <protection/>
    </xf>
    <xf numFmtId="0" fontId="11" fillId="0" borderId="15" xfId="22" applyFont="1" applyBorder="1">
      <alignment/>
      <protection/>
    </xf>
    <xf numFmtId="0" fontId="27" fillId="0" borderId="18" xfId="22" applyFont="1" applyBorder="1">
      <alignment/>
      <protection/>
    </xf>
    <xf numFmtId="0" fontId="27" fillId="0" borderId="19" xfId="22" applyFont="1" applyBorder="1">
      <alignment/>
      <protection/>
    </xf>
    <xf numFmtId="0" fontId="27" fillId="0" borderId="0" xfId="22" applyFont="1" applyAlignment="1">
      <alignment/>
      <protection/>
    </xf>
    <xf numFmtId="0" fontId="29" fillId="0" borderId="0" xfId="22" applyFont="1" applyAlignment="1">
      <alignment/>
      <protection/>
    </xf>
    <xf numFmtId="0" fontId="27" fillId="0" borderId="10" xfId="22" applyFont="1" applyBorder="1" applyAlignment="1">
      <alignment vertical="center"/>
      <protection/>
    </xf>
    <xf numFmtId="0" fontId="28" fillId="0" borderId="8" xfId="22" applyFont="1" applyBorder="1" applyAlignment="1">
      <alignment horizontal="centerContinuous"/>
      <protection/>
    </xf>
    <xf numFmtId="0" fontId="27" fillId="0" borderId="20" xfId="22" applyFont="1" applyBorder="1">
      <alignment/>
      <protection/>
    </xf>
    <xf numFmtId="0" fontId="27" fillId="0" borderId="10" xfId="22" applyFont="1" applyBorder="1" applyAlignment="1">
      <alignment horizontal="center" vertical="center"/>
      <protection/>
    </xf>
    <xf numFmtId="0" fontId="27" fillId="0" borderId="21" xfId="22" applyFont="1" applyBorder="1" applyAlignment="1">
      <alignment horizontal="center" vertical="center"/>
      <protection/>
    </xf>
    <xf numFmtId="0" fontId="27" fillId="0" borderId="22" xfId="22" applyFont="1" applyBorder="1" applyAlignment="1">
      <alignment horizontal="center" vertical="center"/>
      <protection/>
    </xf>
    <xf numFmtId="0" fontId="27" fillId="0" borderId="23" xfId="22" applyFont="1" applyBorder="1" applyAlignment="1">
      <alignment horizontal="center" vertical="center"/>
      <protection/>
    </xf>
    <xf numFmtId="0" fontId="27" fillId="0" borderId="24" xfId="22" applyFont="1" applyBorder="1" applyAlignment="1">
      <alignment horizontal="center" vertical="center"/>
      <protection/>
    </xf>
    <xf numFmtId="0" fontId="27" fillId="0" borderId="25" xfId="22" applyFont="1" applyBorder="1" applyAlignment="1">
      <alignment vertical="center"/>
      <protection/>
    </xf>
    <xf numFmtId="0" fontId="27" fillId="0" borderId="26" xfId="22" applyFont="1" applyBorder="1" applyAlignment="1">
      <alignment horizontal="center" vertical="center"/>
      <protection/>
    </xf>
    <xf numFmtId="0" fontId="27" fillId="0" borderId="27" xfId="22" applyFont="1" applyBorder="1" applyAlignment="1">
      <alignment horizontal="center" vertical="center"/>
      <protection/>
    </xf>
    <xf numFmtId="0" fontId="27" fillId="0" borderId="22" xfId="22" applyFont="1" applyBorder="1" applyAlignment="1">
      <alignment vertical="center"/>
      <protection/>
    </xf>
    <xf numFmtId="0" fontId="27" fillId="0" borderId="8" xfId="22" applyFont="1" applyBorder="1" applyAlignment="1">
      <alignment horizontal="center" vertical="center"/>
      <protection/>
    </xf>
    <xf numFmtId="0" fontId="27" fillId="0" borderId="28" xfId="22" applyFont="1" applyBorder="1" applyAlignment="1">
      <alignment horizontal="center" vertical="center"/>
      <protection/>
    </xf>
    <xf numFmtId="0" fontId="27" fillId="0" borderId="29" xfId="22" applyFont="1" applyBorder="1" applyAlignment="1">
      <alignment horizontal="centerContinuous" vertical="center"/>
      <protection/>
    </xf>
    <xf numFmtId="0" fontId="27" fillId="0" borderId="30" xfId="22" applyFont="1" applyBorder="1" applyAlignment="1">
      <alignment horizontal="centerContinuous" vertical="center"/>
      <protection/>
    </xf>
    <xf numFmtId="0" fontId="27" fillId="0" borderId="24" xfId="22" applyFont="1" applyBorder="1" applyAlignment="1">
      <alignment horizontal="centerContinuous" vertical="center"/>
      <protection/>
    </xf>
    <xf numFmtId="0" fontId="27" fillId="0" borderId="31" xfId="22" applyFont="1" applyBorder="1" applyAlignment="1">
      <alignment horizontal="center" vertical="center"/>
      <protection/>
    </xf>
    <xf numFmtId="0" fontId="27" fillId="0" borderId="0" xfId="22" applyFont="1" applyBorder="1" applyAlignment="1">
      <alignment horizontal="centerContinuous" vertical="center"/>
      <protection/>
    </xf>
    <xf numFmtId="0" fontId="27" fillId="0" borderId="32" xfId="22" applyFont="1" applyBorder="1" applyAlignment="1">
      <alignment horizontal="centerContinuous" vertical="center"/>
      <protection/>
    </xf>
    <xf numFmtId="0" fontId="27" fillId="0" borderId="33" xfId="22" applyFont="1" applyBorder="1" applyAlignment="1">
      <alignment vertical="center"/>
      <protection/>
    </xf>
    <xf numFmtId="0" fontId="27" fillId="0" borderId="20" xfId="22" applyFont="1" applyBorder="1" applyAlignment="1">
      <alignment horizontal="center" vertical="center"/>
      <protection/>
    </xf>
    <xf numFmtId="0" fontId="27" fillId="0" borderId="0" xfId="22" applyFont="1" applyBorder="1" applyAlignment="1">
      <alignment horizontal="center" vertical="center"/>
      <protection/>
    </xf>
    <xf numFmtId="0" fontId="27" fillId="0" borderId="34" xfId="22" applyFont="1" applyBorder="1" applyAlignment="1">
      <alignment horizontal="center" vertical="center"/>
      <protection/>
    </xf>
    <xf numFmtId="0" fontId="27" fillId="0" borderId="23" xfId="22" applyFont="1" applyBorder="1" applyAlignment="1">
      <alignment horizontal="centerContinuous" vertical="center"/>
      <protection/>
    </xf>
    <xf numFmtId="0" fontId="27" fillId="0" borderId="8" xfId="22" applyFont="1" applyBorder="1" applyAlignment="1">
      <alignment horizontal="centerContinuous" vertical="center"/>
      <protection/>
    </xf>
    <xf numFmtId="0" fontId="27" fillId="0" borderId="0" xfId="22" applyFont="1" applyBorder="1" applyAlignment="1">
      <alignment vertical="center"/>
      <protection/>
    </xf>
    <xf numFmtId="0" fontId="28" fillId="0" borderId="24" xfId="22" applyFont="1" applyBorder="1" applyAlignment="1">
      <alignment horizontal="centerContinuous" vertical="center"/>
      <protection/>
    </xf>
    <xf numFmtId="0" fontId="28" fillId="0" borderId="0" xfId="22" applyFont="1" applyBorder="1" applyAlignment="1">
      <alignment horizontal="center" vertical="center"/>
      <protection/>
    </xf>
    <xf numFmtId="0" fontId="30" fillId="0" borderId="0" xfId="22" applyFont="1">
      <alignment/>
      <protection/>
    </xf>
    <xf numFmtId="0" fontId="29" fillId="0" borderId="0" xfId="22" applyFont="1" applyAlignment="1">
      <alignment horizontal="left"/>
      <protection/>
    </xf>
    <xf numFmtId="0" fontId="28" fillId="0" borderId="24" xfId="22" applyFont="1" applyBorder="1" applyAlignment="1">
      <alignment horizontal="center" vertical="center"/>
      <protection/>
    </xf>
    <xf numFmtId="0" fontId="28" fillId="0" borderId="0" xfId="22" applyFont="1" applyBorder="1" applyAlignment="1">
      <alignment horizontal="center" vertical="center"/>
      <protection/>
    </xf>
    <xf numFmtId="0" fontId="27" fillId="0" borderId="20" xfId="22" applyFont="1" applyBorder="1" applyAlignment="1">
      <alignment horizontal="center" vertical="center"/>
      <protection/>
    </xf>
    <xf numFmtId="0" fontId="27" fillId="0" borderId="35" xfId="22" applyFont="1" applyBorder="1" applyAlignment="1">
      <alignment horizontal="center" vertical="center"/>
      <protection/>
    </xf>
    <xf numFmtId="0" fontId="27" fillId="0" borderId="36" xfId="22" applyFont="1" applyBorder="1" applyAlignment="1">
      <alignment horizontal="center" vertical="center"/>
      <protection/>
    </xf>
    <xf numFmtId="0" fontId="27" fillId="0" borderId="32" xfId="22" applyFont="1" applyBorder="1" applyAlignment="1">
      <alignment vertical="center"/>
      <protection/>
    </xf>
    <xf numFmtId="0" fontId="27" fillId="0" borderId="30" xfId="22" applyFont="1" applyBorder="1" applyAlignment="1">
      <alignment vertical="center"/>
      <protection/>
    </xf>
    <xf numFmtId="0" fontId="27" fillId="0" borderId="30" xfId="22" applyFont="1" applyBorder="1" applyAlignment="1">
      <alignment horizontal="center" vertical="center"/>
      <protection/>
    </xf>
    <xf numFmtId="0" fontId="27" fillId="0" borderId="85" xfId="21" applyFont="1" applyBorder="1" applyAlignment="1">
      <alignment horizontal="center" vertical="center"/>
      <protection/>
    </xf>
    <xf numFmtId="0" fontId="29" fillId="0" borderId="0" xfId="22" applyFont="1" applyBorder="1" applyAlignment="1">
      <alignment/>
      <protection/>
    </xf>
    <xf numFmtId="0" fontId="27" fillId="0" borderId="0" xfId="22" applyFont="1" applyBorder="1" applyAlignment="1">
      <alignment/>
      <protection/>
    </xf>
    <xf numFmtId="0" fontId="27" fillId="0" borderId="11" xfId="22" applyFont="1" applyBorder="1" applyAlignment="1">
      <alignment horizontal="centerContinuous"/>
      <protection/>
    </xf>
    <xf numFmtId="0" fontId="27" fillId="0" borderId="3" xfId="22" applyFont="1" applyBorder="1" applyAlignment="1">
      <alignment horizontal="centerContinuous"/>
      <protection/>
    </xf>
    <xf numFmtId="0" fontId="11" fillId="0" borderId="1" xfId="22" applyFont="1" applyBorder="1" applyAlignment="1">
      <alignment horizontal="centerContinuous"/>
      <protection/>
    </xf>
    <xf numFmtId="0" fontId="27" fillId="0" borderId="1" xfId="22" applyFont="1" applyBorder="1" applyAlignment="1">
      <alignment horizontal="centerContinuous"/>
      <protection/>
    </xf>
    <xf numFmtId="0" fontId="27" fillId="0" borderId="9" xfId="22" applyFont="1" applyBorder="1" applyAlignment="1">
      <alignment horizontal="centerContinuous"/>
      <protection/>
    </xf>
    <xf numFmtId="0" fontId="27" fillId="0" borderId="20" xfId="22" applyFont="1" applyBorder="1" applyAlignment="1">
      <alignment/>
      <protection/>
    </xf>
    <xf numFmtId="0" fontId="27" fillId="0" borderId="38" xfId="22" applyFont="1" applyBorder="1">
      <alignment/>
      <protection/>
    </xf>
    <xf numFmtId="0" fontId="27" fillId="0" borderId="39" xfId="22" applyFont="1" applyBorder="1" applyAlignment="1">
      <alignment horizontal="centerContinuous"/>
      <protection/>
    </xf>
    <xf numFmtId="0" fontId="27" fillId="0" borderId="40" xfId="22" applyFont="1" applyBorder="1" applyAlignment="1">
      <alignment horizontal="centerContinuous"/>
      <protection/>
    </xf>
    <xf numFmtId="0" fontId="27" fillId="0" borderId="6" xfId="22" applyFont="1" applyBorder="1">
      <alignment/>
      <protection/>
    </xf>
    <xf numFmtId="0" fontId="27" fillId="0" borderId="45" xfId="22" applyFont="1" applyBorder="1" applyAlignment="1">
      <alignment horizontal="center"/>
      <protection/>
    </xf>
    <xf numFmtId="0" fontId="27" fillId="0" borderId="40" xfId="22" applyFont="1" applyBorder="1" applyAlignment="1">
      <alignment horizontal="center"/>
      <protection/>
    </xf>
    <xf numFmtId="0" fontId="27" fillId="0" borderId="42" xfId="22" applyFont="1" applyBorder="1">
      <alignment/>
      <protection/>
    </xf>
    <xf numFmtId="0" fontId="27" fillId="0" borderId="43" xfId="22" applyFont="1" applyBorder="1">
      <alignment/>
      <protection/>
    </xf>
    <xf numFmtId="0" fontId="27" fillId="0" borderId="1" xfId="22" applyFont="1" applyBorder="1">
      <alignment/>
      <protection/>
    </xf>
    <xf numFmtId="198" fontId="27" fillId="2" borderId="24" xfId="22" applyNumberFormat="1" applyFont="1" applyFill="1" applyBorder="1" applyAlignment="1">
      <alignment horizontal="right" vertical="center"/>
      <protection/>
    </xf>
    <xf numFmtId="198" fontId="27" fillId="2" borderId="0" xfId="22" applyNumberFormat="1" applyFont="1" applyFill="1" applyBorder="1" applyAlignment="1">
      <alignment horizontal="right" vertical="center"/>
      <protection/>
    </xf>
    <xf numFmtId="198" fontId="27" fillId="0" borderId="24" xfId="22" applyNumberFormat="1" applyFont="1" applyBorder="1" applyAlignment="1">
      <alignment horizontal="right" vertical="center"/>
      <protection/>
    </xf>
    <xf numFmtId="198" fontId="27" fillId="3" borderId="8" xfId="22" applyNumberFormat="1" applyFont="1" applyFill="1" applyBorder="1" applyAlignment="1">
      <alignment horizontal="right" vertical="center"/>
      <protection/>
    </xf>
    <xf numFmtId="198" fontId="27" fillId="3" borderId="23" xfId="22" applyNumberFormat="1" applyFont="1" applyFill="1" applyBorder="1" applyAlignment="1">
      <alignment horizontal="right" vertical="center"/>
      <protection/>
    </xf>
    <xf numFmtId="198" fontId="27" fillId="3" borderId="24" xfId="22" applyNumberFormat="1" applyFont="1" applyFill="1" applyBorder="1" applyAlignment="1">
      <alignment horizontal="right" vertical="center"/>
      <protection/>
    </xf>
    <xf numFmtId="198" fontId="27" fillId="0" borderId="8" xfId="22" applyNumberFormat="1" applyFont="1" applyBorder="1" applyAlignment="1">
      <alignment horizontal="right" vertical="center"/>
      <protection/>
    </xf>
    <xf numFmtId="198" fontId="27" fillId="3" borderId="0" xfId="22" applyNumberFormat="1" applyFont="1" applyFill="1" applyBorder="1" applyAlignment="1">
      <alignment horizontal="right" vertical="center"/>
      <protection/>
    </xf>
    <xf numFmtId="0" fontId="27" fillId="0" borderId="8" xfId="22" applyFont="1" applyBorder="1">
      <alignment/>
      <protection/>
    </xf>
    <xf numFmtId="0" fontId="27" fillId="0" borderId="0" xfId="22" applyFont="1" applyAlignment="1">
      <alignment vertical="center"/>
      <protection/>
    </xf>
    <xf numFmtId="198" fontId="27" fillId="0" borderId="0" xfId="22" applyNumberFormat="1" applyFont="1" applyBorder="1" applyAlignment="1">
      <alignment horizontal="right" vertical="center"/>
      <protection/>
    </xf>
    <xf numFmtId="198" fontId="27" fillId="0" borderId="23" xfId="22" applyNumberFormat="1" applyFont="1" applyBorder="1" applyAlignment="1">
      <alignment horizontal="right" vertical="center"/>
      <protection/>
    </xf>
    <xf numFmtId="198" fontId="27" fillId="3" borderId="31" xfId="22" applyNumberFormat="1" applyFont="1" applyFill="1" applyBorder="1" applyAlignment="1">
      <alignment horizontal="right" vertical="center"/>
      <protection/>
    </xf>
    <xf numFmtId="0" fontId="28" fillId="0" borderId="19" xfId="22" applyFont="1" applyBorder="1" applyAlignment="1">
      <alignment horizontal="centerContinuous" vertical="center"/>
      <protection/>
    </xf>
    <xf numFmtId="0" fontId="27" fillId="0" borderId="8" xfId="22" applyFont="1" applyBorder="1" applyAlignment="1">
      <alignment horizontal="centerContinuous"/>
      <protection/>
    </xf>
    <xf numFmtId="0" fontId="27" fillId="0" borderId="39" xfId="22" applyFont="1" applyBorder="1" applyAlignment="1">
      <alignment vertical="center"/>
      <protection/>
    </xf>
    <xf numFmtId="198" fontId="27" fillId="0" borderId="45" xfId="22" applyNumberFormat="1" applyFont="1" applyBorder="1" applyAlignment="1">
      <alignment horizontal="right" vertical="center"/>
      <protection/>
    </xf>
    <xf numFmtId="198" fontId="27" fillId="0" borderId="39" xfId="22" applyNumberFormat="1" applyFont="1" applyBorder="1" applyAlignment="1">
      <alignment horizontal="right" vertical="center"/>
      <protection/>
    </xf>
    <xf numFmtId="198" fontId="27" fillId="0" borderId="40" xfId="22" applyNumberFormat="1" applyFont="1" applyBorder="1" applyAlignment="1">
      <alignment horizontal="right" vertical="center"/>
      <protection/>
    </xf>
    <xf numFmtId="198" fontId="27" fillId="0" borderId="46" xfId="22" applyNumberFormat="1" applyFont="1" applyBorder="1" applyAlignment="1">
      <alignment horizontal="right" vertical="center"/>
      <protection/>
    </xf>
    <xf numFmtId="0" fontId="28" fillId="0" borderId="47" xfId="22" applyFont="1" applyBorder="1">
      <alignment/>
      <protection/>
    </xf>
    <xf numFmtId="0" fontId="28" fillId="0" borderId="48" xfId="22" applyFont="1" applyBorder="1">
      <alignment/>
      <protection/>
    </xf>
    <xf numFmtId="0" fontId="28" fillId="0" borderId="49" xfId="22" applyFont="1" applyBorder="1" applyAlignment="1">
      <alignment vertical="center"/>
      <protection/>
    </xf>
    <xf numFmtId="198" fontId="28" fillId="0" borderId="51" xfId="22" applyNumberFormat="1" applyFont="1" applyBorder="1" applyAlignment="1">
      <alignment horizontal="right" vertical="center"/>
      <protection/>
    </xf>
    <xf numFmtId="198" fontId="28" fillId="0" borderId="49" xfId="22" applyNumberFormat="1" applyFont="1" applyBorder="1" applyAlignment="1">
      <alignment horizontal="right" vertical="center"/>
      <protection/>
    </xf>
    <xf numFmtId="198" fontId="28" fillId="0" borderId="52" xfId="22" applyNumberFormat="1" applyFont="1" applyBorder="1" applyAlignment="1">
      <alignment horizontal="right" vertical="center"/>
      <protection/>
    </xf>
    <xf numFmtId="198" fontId="28" fillId="0" borderId="53" xfId="22" applyNumberFormat="1" applyFont="1" applyBorder="1" applyAlignment="1">
      <alignment horizontal="right" vertical="center"/>
      <protection/>
    </xf>
    <xf numFmtId="0" fontId="28" fillId="0" borderId="0" xfId="22" applyFont="1">
      <alignment/>
      <protection/>
    </xf>
    <xf numFmtId="0" fontId="28" fillId="0" borderId="19" xfId="22" applyFont="1" applyBorder="1" applyAlignment="1">
      <alignment horizontal="center" vertical="center" textRotation="90"/>
      <protection/>
    </xf>
    <xf numFmtId="0" fontId="28" fillId="0" borderId="10" xfId="22" applyFont="1" applyBorder="1">
      <alignment/>
      <protection/>
    </xf>
    <xf numFmtId="198" fontId="27" fillId="4" borderId="24" xfId="22" applyNumberFormat="1" applyFont="1" applyFill="1" applyBorder="1" applyAlignment="1">
      <alignment horizontal="right" vertical="center"/>
      <protection/>
    </xf>
    <xf numFmtId="198" fontId="27" fillId="4" borderId="8" xfId="22" applyNumberFormat="1" applyFont="1" applyFill="1" applyBorder="1" applyAlignment="1">
      <alignment horizontal="right" vertical="center"/>
      <protection/>
    </xf>
    <xf numFmtId="198" fontId="27" fillId="4" borderId="23" xfId="22" applyNumberFormat="1" applyFont="1" applyFill="1" applyBorder="1" applyAlignment="1">
      <alignment horizontal="right" vertical="center"/>
      <protection/>
    </xf>
    <xf numFmtId="0" fontId="28" fillId="0" borderId="10" xfId="22" applyFont="1" applyBorder="1" applyAlignment="1">
      <alignment horizontal="center" vertical="center"/>
      <protection/>
    </xf>
    <xf numFmtId="0" fontId="27" fillId="0" borderId="13" xfId="22" applyFont="1" applyBorder="1" applyAlignment="1">
      <alignment vertical="center"/>
      <protection/>
    </xf>
    <xf numFmtId="0" fontId="28" fillId="0" borderId="5" xfId="22" applyFont="1" applyBorder="1">
      <alignment/>
      <protection/>
    </xf>
    <xf numFmtId="0" fontId="27" fillId="0" borderId="7" xfId="22" applyFont="1" applyBorder="1" applyAlignment="1">
      <alignment vertical="center"/>
      <protection/>
    </xf>
    <xf numFmtId="198" fontId="27" fillId="3" borderId="45" xfId="22" applyNumberFormat="1" applyFont="1" applyFill="1" applyBorder="1" applyAlignment="1">
      <alignment horizontal="right" vertical="center"/>
      <protection/>
    </xf>
    <xf numFmtId="198" fontId="27" fillId="3" borderId="40" xfId="22" applyNumberFormat="1" applyFont="1" applyFill="1" applyBorder="1" applyAlignment="1">
      <alignment horizontal="right" vertical="center"/>
      <protection/>
    </xf>
    <xf numFmtId="0" fontId="26" fillId="3" borderId="24" xfId="22" applyFill="1" applyBorder="1">
      <alignment/>
      <protection/>
    </xf>
    <xf numFmtId="198" fontId="27" fillId="3" borderId="39" xfId="22" applyNumberFormat="1" applyFont="1" applyFill="1" applyBorder="1" applyAlignment="1">
      <alignment horizontal="right" vertical="center"/>
      <protection/>
    </xf>
    <xf numFmtId="198" fontId="27" fillId="3" borderId="46" xfId="22" applyNumberFormat="1" applyFont="1" applyFill="1" applyBorder="1" applyAlignment="1">
      <alignment horizontal="right" vertical="center"/>
      <protection/>
    </xf>
    <xf numFmtId="0" fontId="28" fillId="0" borderId="43" xfId="22" applyFont="1" applyBorder="1" applyAlignment="1">
      <alignment horizontal="center" vertical="center"/>
      <protection/>
    </xf>
    <xf numFmtId="0" fontId="28" fillId="0" borderId="19" xfId="22" applyFont="1" applyBorder="1" applyAlignment="1">
      <alignment horizontal="center" vertical="center"/>
      <protection/>
    </xf>
    <xf numFmtId="0" fontId="28" fillId="0" borderId="39" xfId="22" applyFont="1" applyBorder="1" applyAlignment="1">
      <alignment vertical="center"/>
      <protection/>
    </xf>
    <xf numFmtId="198" fontId="28" fillId="3" borderId="45" xfId="22" applyNumberFormat="1" applyFont="1" applyFill="1" applyBorder="1" applyAlignment="1">
      <alignment horizontal="right" vertical="center"/>
      <protection/>
    </xf>
    <xf numFmtId="0" fontId="27" fillId="0" borderId="0" xfId="22" applyFont="1" applyBorder="1" applyAlignment="1">
      <alignment vertical="center"/>
      <protection/>
    </xf>
    <xf numFmtId="198" fontId="27" fillId="3" borderId="32" xfId="22" applyNumberFormat="1" applyFont="1" applyFill="1" applyBorder="1" applyAlignment="1">
      <alignment horizontal="right" vertical="center"/>
      <protection/>
    </xf>
    <xf numFmtId="198" fontId="27" fillId="0" borderId="30" xfId="22" applyNumberFormat="1" applyFont="1" applyBorder="1" applyAlignment="1">
      <alignment horizontal="right" vertical="center"/>
      <protection/>
    </xf>
    <xf numFmtId="198" fontId="27" fillId="0" borderId="32" xfId="22" applyNumberFormat="1" applyFont="1" applyBorder="1" applyAlignment="1">
      <alignment horizontal="right" vertical="center"/>
      <protection/>
    </xf>
    <xf numFmtId="198" fontId="27" fillId="3" borderId="28" xfId="22" applyNumberFormat="1" applyFont="1" applyFill="1" applyBorder="1" applyAlignment="1">
      <alignment horizontal="right" vertical="center"/>
      <protection/>
    </xf>
    <xf numFmtId="198" fontId="27" fillId="3" borderId="35" xfId="22" applyNumberFormat="1" applyFont="1" applyFill="1" applyBorder="1" applyAlignment="1">
      <alignment horizontal="right" vertical="center"/>
      <protection/>
    </xf>
    <xf numFmtId="198" fontId="27" fillId="0" borderId="28" xfId="22" applyNumberFormat="1" applyFont="1" applyBorder="1" applyAlignment="1">
      <alignment horizontal="right" vertical="center"/>
      <protection/>
    </xf>
    <xf numFmtId="198" fontId="27" fillId="3" borderId="30" xfId="22" applyNumberFormat="1" applyFont="1" applyFill="1" applyBorder="1" applyAlignment="1">
      <alignment horizontal="right" vertical="center"/>
      <protection/>
    </xf>
    <xf numFmtId="0" fontId="28" fillId="0" borderId="47" xfId="22" applyFont="1" applyBorder="1" applyAlignment="1">
      <alignment horizontal="center" vertical="center"/>
      <protection/>
    </xf>
    <xf numFmtId="0" fontId="27" fillId="0" borderId="48" xfId="22" applyFont="1" applyBorder="1">
      <alignment/>
      <protection/>
    </xf>
    <xf numFmtId="0" fontId="27" fillId="0" borderId="56" xfId="22" applyFont="1" applyBorder="1" applyAlignment="1">
      <alignment vertical="center"/>
      <protection/>
    </xf>
    <xf numFmtId="0" fontId="28" fillId="0" borderId="19" xfId="22" applyFont="1" applyBorder="1">
      <alignment/>
      <protection/>
    </xf>
    <xf numFmtId="0" fontId="28" fillId="0" borderId="8" xfId="22" applyFont="1" applyBorder="1">
      <alignment/>
      <protection/>
    </xf>
    <xf numFmtId="0" fontId="28" fillId="0" borderId="59" xfId="22" applyFont="1" applyBorder="1" applyAlignment="1">
      <alignment vertical="center"/>
      <protection/>
    </xf>
    <xf numFmtId="198" fontId="28" fillId="3" borderId="51" xfId="22" applyNumberFormat="1" applyFont="1" applyFill="1" applyBorder="1" applyAlignment="1">
      <alignment horizontal="right" vertical="center"/>
      <protection/>
    </xf>
    <xf numFmtId="198" fontId="28" fillId="3" borderId="60" xfId="22" applyNumberFormat="1" applyFont="1" applyFill="1" applyBorder="1" applyAlignment="1">
      <alignment horizontal="right" vertical="center"/>
      <protection/>
    </xf>
    <xf numFmtId="0" fontId="27" fillId="0" borderId="13" xfId="22" applyFont="1" applyBorder="1" applyAlignment="1">
      <alignment vertical="center"/>
      <protection/>
    </xf>
    <xf numFmtId="198" fontId="27" fillId="3" borderId="13" xfId="22" applyNumberFormat="1" applyFont="1" applyFill="1" applyBorder="1" applyAlignment="1">
      <alignment horizontal="right" vertical="center"/>
      <protection/>
    </xf>
    <xf numFmtId="198" fontId="27" fillId="0" borderId="84" xfId="22" applyNumberFormat="1" applyFont="1" applyBorder="1" applyAlignment="1">
      <alignment horizontal="right" vertical="center"/>
      <protection/>
    </xf>
    <xf numFmtId="198" fontId="27" fillId="0" borderId="24" xfId="22" applyNumberFormat="1" applyFont="1" applyBorder="1" applyAlignment="1">
      <alignment horizontal="right" vertical="center"/>
      <protection/>
    </xf>
    <xf numFmtId="198" fontId="27" fillId="0" borderId="31" xfId="22" applyNumberFormat="1" applyFont="1" applyBorder="1" applyAlignment="1">
      <alignment horizontal="right" vertical="center"/>
      <protection/>
    </xf>
    <xf numFmtId="198" fontId="27" fillId="3" borderId="24" xfId="22" applyNumberFormat="1" applyFont="1" applyFill="1" applyBorder="1" applyAlignment="1">
      <alignment horizontal="right" vertical="center"/>
      <protection/>
    </xf>
    <xf numFmtId="0" fontId="28" fillId="0" borderId="0" xfId="22" applyFont="1" applyAlignment="1">
      <alignment horizontal="centerContinuous"/>
      <protection/>
    </xf>
    <xf numFmtId="0" fontId="11" fillId="0" borderId="0" xfId="22" applyFont="1" applyBorder="1">
      <alignment/>
      <protection/>
    </xf>
    <xf numFmtId="198" fontId="27" fillId="3" borderId="9" xfId="22" applyNumberFormat="1" applyFont="1" applyFill="1" applyBorder="1" applyAlignment="1">
      <alignment horizontal="right" vertical="center"/>
      <protection/>
    </xf>
    <xf numFmtId="198" fontId="27" fillId="3" borderId="3" xfId="22" applyNumberFormat="1" applyFont="1" applyFill="1" applyBorder="1" applyAlignment="1">
      <alignment horizontal="right" vertical="center"/>
      <protection/>
    </xf>
    <xf numFmtId="198" fontId="27" fillId="3" borderId="1" xfId="22" applyNumberFormat="1" applyFont="1" applyFill="1" applyBorder="1" applyAlignment="1">
      <alignment horizontal="right" vertical="center"/>
      <protection/>
    </xf>
    <xf numFmtId="198" fontId="27" fillId="3" borderId="11" xfId="22" applyNumberFormat="1" applyFont="1" applyFill="1" applyBorder="1" applyAlignment="1">
      <alignment horizontal="right" vertical="center"/>
      <protection/>
    </xf>
    <xf numFmtId="198" fontId="27" fillId="3" borderId="37" xfId="22" applyNumberFormat="1" applyFont="1" applyFill="1" applyBorder="1" applyAlignment="1">
      <alignment horizontal="right" vertical="center"/>
      <protection/>
    </xf>
    <xf numFmtId="198" fontId="27" fillId="3" borderId="61" xfId="22" applyNumberFormat="1" applyFont="1" applyFill="1" applyBorder="1" applyAlignment="1">
      <alignment horizontal="right" vertical="center"/>
      <protection/>
    </xf>
    <xf numFmtId="198" fontId="27" fillId="3" borderId="62" xfId="22" applyNumberFormat="1" applyFont="1" applyFill="1" applyBorder="1" applyAlignment="1">
      <alignment horizontal="right" vertical="center"/>
      <protection/>
    </xf>
    <xf numFmtId="198" fontId="27" fillId="3" borderId="81" xfId="22" applyNumberFormat="1" applyFont="1" applyFill="1" applyBorder="1" applyAlignment="1">
      <alignment horizontal="right" vertical="center"/>
      <protection/>
    </xf>
    <xf numFmtId="198" fontId="27" fillId="3" borderId="4" xfId="22" applyNumberFormat="1" applyFont="1" applyFill="1" applyBorder="1" applyAlignment="1">
      <alignment horizontal="right" vertical="center"/>
      <protection/>
    </xf>
    <xf numFmtId="198" fontId="27" fillId="3" borderId="63" xfId="22" applyNumberFormat="1" applyFont="1" applyFill="1" applyBorder="1" applyAlignment="1">
      <alignment horizontal="right" vertical="center"/>
      <protection/>
    </xf>
    <xf numFmtId="198" fontId="27" fillId="3" borderId="78" xfId="22" applyNumberFormat="1" applyFont="1" applyFill="1" applyBorder="1" applyAlignment="1">
      <alignment horizontal="right" vertical="center"/>
      <protection/>
    </xf>
    <xf numFmtId="198" fontId="27" fillId="0" borderId="34" xfId="22" applyNumberFormat="1" applyFont="1" applyBorder="1" applyAlignment="1">
      <alignment horizontal="right" vertical="center"/>
      <protection/>
    </xf>
    <xf numFmtId="198" fontId="27" fillId="0" borderId="41" xfId="22" applyNumberFormat="1" applyFont="1" applyBorder="1" applyAlignment="1">
      <alignment horizontal="right" vertical="center"/>
      <protection/>
    </xf>
    <xf numFmtId="198" fontId="27" fillId="0" borderId="55" xfId="22" applyNumberFormat="1" applyFont="1" applyBorder="1" applyAlignment="1">
      <alignment horizontal="right" vertical="center"/>
      <protection/>
    </xf>
    <xf numFmtId="0" fontId="27" fillId="0" borderId="11" xfId="22" applyFont="1" applyBorder="1" applyAlignment="1">
      <alignment vertical="center"/>
      <protection/>
    </xf>
    <xf numFmtId="198" fontId="27" fillId="0" borderId="35" xfId="22" applyNumberFormat="1" applyFont="1" applyBorder="1" applyAlignment="1">
      <alignment horizontal="right" vertical="center"/>
      <protection/>
    </xf>
    <xf numFmtId="198" fontId="27" fillId="0" borderId="65" xfId="22" applyNumberFormat="1" applyFont="1" applyBorder="1" applyAlignment="1">
      <alignment horizontal="right" vertical="center"/>
      <protection/>
    </xf>
    <xf numFmtId="198" fontId="27" fillId="3" borderId="65" xfId="22" applyNumberFormat="1" applyFont="1" applyFill="1" applyBorder="1" applyAlignment="1">
      <alignment horizontal="right" vertical="center"/>
      <protection/>
    </xf>
    <xf numFmtId="198" fontId="32" fillId="0" borderId="32" xfId="22" applyNumberFormat="1" applyFont="1" applyBorder="1" applyAlignment="1">
      <alignment horizontal="right" vertical="center"/>
      <protection/>
    </xf>
    <xf numFmtId="0" fontId="11" fillId="0" borderId="19" xfId="22" applyFont="1" applyBorder="1">
      <alignment/>
      <protection/>
    </xf>
    <xf numFmtId="0" fontId="27" fillId="0" borderId="66" xfId="22" applyFont="1" applyBorder="1" applyAlignment="1">
      <alignment vertical="center"/>
      <protection/>
    </xf>
    <xf numFmtId="198" fontId="27" fillId="0" borderId="62" xfId="22" applyNumberFormat="1" applyFont="1" applyBorder="1" applyAlignment="1">
      <alignment horizontal="right" vertical="center"/>
      <protection/>
    </xf>
    <xf numFmtId="198" fontId="27" fillId="3" borderId="68" xfId="22" applyNumberFormat="1" applyFont="1" applyFill="1" applyBorder="1" applyAlignment="1">
      <alignment horizontal="right" vertical="center"/>
      <protection/>
    </xf>
    <xf numFmtId="198" fontId="27" fillId="3" borderId="69" xfId="22" applyNumberFormat="1" applyFont="1" applyFill="1" applyBorder="1" applyAlignment="1">
      <alignment horizontal="right" vertical="center"/>
      <protection/>
    </xf>
    <xf numFmtId="198" fontId="32" fillId="0" borderId="24" xfId="22" applyNumberFormat="1" applyFont="1" applyBorder="1" applyAlignment="1">
      <alignment horizontal="right" vertical="center"/>
      <protection/>
    </xf>
    <xf numFmtId="0" fontId="27" fillId="0" borderId="0" xfId="22" applyFont="1" applyBorder="1">
      <alignment/>
      <protection/>
    </xf>
    <xf numFmtId="0" fontId="27" fillId="0" borderId="12" xfId="22" applyFont="1" applyBorder="1" applyAlignment="1">
      <alignment vertical="center"/>
      <protection/>
    </xf>
    <xf numFmtId="198" fontId="27" fillId="0" borderId="72" xfId="22" applyNumberFormat="1" applyFont="1" applyBorder="1" applyAlignment="1">
      <alignment horizontal="right" vertical="center"/>
      <protection/>
    </xf>
    <xf numFmtId="0" fontId="11" fillId="0" borderId="14" xfId="22" applyFont="1" applyBorder="1">
      <alignment/>
      <protection/>
    </xf>
    <xf numFmtId="0" fontId="29" fillId="0" borderId="15" xfId="22" applyFont="1" applyBorder="1" applyAlignment="1">
      <alignment horizontal="center"/>
      <protection/>
    </xf>
    <xf numFmtId="0" fontId="11" fillId="3" borderId="15" xfId="22" applyFont="1" applyFill="1" applyBorder="1">
      <alignment/>
      <protection/>
    </xf>
    <xf numFmtId="199" fontId="27" fillId="0" borderId="15" xfId="22" applyNumberFormat="1" applyFont="1" applyBorder="1">
      <alignment/>
      <protection/>
    </xf>
    <xf numFmtId="0" fontId="27" fillId="0" borderId="15" xfId="22" applyFont="1" applyFill="1" applyBorder="1" applyAlignment="1">
      <alignment horizontal="right"/>
      <protection/>
    </xf>
    <xf numFmtId="199" fontId="27" fillId="0" borderId="15" xfId="22" applyNumberFormat="1" applyFont="1" applyFill="1" applyBorder="1">
      <alignment/>
      <protection/>
    </xf>
    <xf numFmtId="199" fontId="27" fillId="0" borderId="15" xfId="22" applyNumberFormat="1" applyFont="1" applyBorder="1" applyAlignment="1">
      <alignment horizontal="center"/>
      <protection/>
    </xf>
    <xf numFmtId="199" fontId="11" fillId="0" borderId="15" xfId="22" applyNumberFormat="1" applyFont="1" applyBorder="1">
      <alignment/>
      <protection/>
    </xf>
    <xf numFmtId="199" fontId="11" fillId="0" borderId="73" xfId="22" applyNumberFormat="1" applyFont="1" applyBorder="1">
      <alignment/>
      <protection/>
    </xf>
    <xf numFmtId="0" fontId="33" fillId="0" borderId="0" xfId="22" applyFont="1" applyBorder="1" applyAlignment="1">
      <alignment horizontal="right"/>
      <protection/>
    </xf>
    <xf numFmtId="14" fontId="33" fillId="0" borderId="0" xfId="22" applyNumberFormat="1" applyFont="1" applyBorder="1" applyAlignment="1" applyProtection="1">
      <alignment horizontal="centerContinuous"/>
      <protection locked="0"/>
    </xf>
    <xf numFmtId="0" fontId="29" fillId="0" borderId="0" xfId="22" applyFont="1" applyAlignment="1">
      <alignment horizontal="centerContinuous"/>
      <protection/>
    </xf>
    <xf numFmtId="0" fontId="29" fillId="0" borderId="74" xfId="22" applyFont="1" applyBorder="1">
      <alignment/>
      <protection/>
    </xf>
    <xf numFmtId="0" fontId="11" fillId="0" borderId="47" xfId="22" applyFont="1" applyBorder="1">
      <alignment/>
      <protection/>
    </xf>
    <xf numFmtId="0" fontId="11" fillId="0" borderId="75" xfId="22" applyFont="1" applyBorder="1">
      <alignment/>
      <protection/>
    </xf>
    <xf numFmtId="0" fontId="29" fillId="0" borderId="75" xfId="22" applyFont="1" applyBorder="1" applyAlignment="1">
      <alignment horizontal="center"/>
      <protection/>
    </xf>
    <xf numFmtId="199" fontId="11" fillId="0" borderId="75" xfId="22" applyNumberFormat="1" applyFont="1" applyFill="1" applyBorder="1">
      <alignment/>
      <protection/>
    </xf>
    <xf numFmtId="199" fontId="11" fillId="0" borderId="75" xfId="22" applyNumberFormat="1" applyFont="1" applyBorder="1" applyAlignment="1">
      <alignment horizontal="right"/>
      <protection/>
    </xf>
    <xf numFmtId="199" fontId="27" fillId="0" borderId="75" xfId="22" applyNumberFormat="1" applyFont="1" applyFill="1" applyBorder="1">
      <alignment/>
      <protection/>
    </xf>
    <xf numFmtId="0" fontId="26" fillId="0" borderId="75" xfId="22" applyBorder="1">
      <alignment/>
      <protection/>
    </xf>
    <xf numFmtId="199" fontId="11" fillId="0" borderId="75" xfId="22" applyNumberFormat="1" applyFont="1" applyBorder="1">
      <alignment/>
      <protection/>
    </xf>
    <xf numFmtId="199" fontId="11" fillId="0" borderId="48" xfId="22" applyNumberFormat="1" applyFont="1" applyBorder="1">
      <alignment/>
      <protection/>
    </xf>
    <xf numFmtId="0" fontId="27" fillId="0" borderId="75" xfId="22" applyFont="1" applyBorder="1">
      <alignment/>
      <protection/>
    </xf>
    <xf numFmtId="199" fontId="27" fillId="0" borderId="75" xfId="22" applyNumberFormat="1" applyFont="1" applyBorder="1" applyAlignment="1">
      <alignment horizontal="right"/>
      <protection/>
    </xf>
    <xf numFmtId="0" fontId="29" fillId="0" borderId="75" xfId="22" applyFont="1" applyBorder="1">
      <alignment/>
      <protection/>
    </xf>
    <xf numFmtId="0" fontId="29" fillId="0" borderId="77" xfId="22" applyFont="1" applyBorder="1">
      <alignment/>
      <protection/>
    </xf>
    <xf numFmtId="207" fontId="2" fillId="0" borderId="0" xfId="0" applyNumberFormat="1" applyFont="1" applyAlignment="1">
      <alignment/>
    </xf>
    <xf numFmtId="198" fontId="25" fillId="0" borderId="0" xfId="24" applyNumberFormat="1" applyFont="1" applyBorder="1" applyAlignment="1">
      <alignment horizontal="right" vertical="center"/>
      <protection/>
    </xf>
    <xf numFmtId="198" fontId="25" fillId="6" borderId="0" xfId="24" applyNumberFormat="1" applyFont="1" applyFill="1" applyBorder="1" applyAlignment="1">
      <alignment horizontal="right" vertical="center"/>
      <protection/>
    </xf>
    <xf numFmtId="0" fontId="25" fillId="0" borderId="24" xfId="24" applyFont="1" applyBorder="1" applyAlignment="1">
      <alignment vertical="center"/>
      <protection/>
    </xf>
    <xf numFmtId="0" fontId="25" fillId="0" borderId="8" xfId="24" applyFont="1" applyBorder="1" applyAlignment="1">
      <alignment vertical="center"/>
      <protection/>
    </xf>
    <xf numFmtId="198" fontId="41" fillId="0" borderId="24" xfId="21" applyNumberFormat="1" applyFont="1" applyBorder="1" applyAlignment="1">
      <alignment horizontal="right" vertical="center"/>
      <protection/>
    </xf>
    <xf numFmtId="0" fontId="25" fillId="0" borderId="25" xfId="24" applyFont="1" applyBorder="1" applyAlignment="1">
      <alignment horizontal="center" vertical="center"/>
      <protection/>
    </xf>
    <xf numFmtId="0" fontId="25" fillId="0" borderId="0" xfId="24" applyFont="1" applyBorder="1" applyAlignment="1">
      <alignment horizontal="center" vertical="center"/>
      <protection/>
    </xf>
    <xf numFmtId="198" fontId="25" fillId="0" borderId="0" xfId="21" applyNumberFormat="1" applyFont="1" applyBorder="1" applyAlignment="1">
      <alignment horizontal="right" vertical="center"/>
      <protection/>
    </xf>
    <xf numFmtId="198" fontId="45" fillId="6" borderId="81" xfId="24" applyNumberFormat="1" applyFont="1" applyFill="1" applyBorder="1" applyAlignment="1">
      <alignment horizontal="right" vertical="center"/>
      <protection/>
    </xf>
    <xf numFmtId="198" fontId="46" fillId="6" borderId="0" xfId="24" applyNumberFormat="1" applyFont="1" applyFill="1" applyBorder="1" applyAlignment="1">
      <alignment horizontal="right" vertical="center"/>
      <protection/>
    </xf>
    <xf numFmtId="0" fontId="25" fillId="0" borderId="88" xfId="24" applyFont="1" applyBorder="1" applyAlignment="1">
      <alignment horizontal="centerContinuous" vertical="center"/>
      <protection/>
    </xf>
    <xf numFmtId="0" fontId="25" fillId="0" borderId="27" xfId="24" applyFont="1" applyBorder="1" applyAlignment="1">
      <alignment horizontal="center" vertical="center"/>
      <protection/>
    </xf>
    <xf numFmtId="0" fontId="25" fillId="0" borderId="34" xfId="24" applyFont="1" applyBorder="1" applyAlignment="1">
      <alignment horizontal="center" vertical="center"/>
      <protection/>
    </xf>
    <xf numFmtId="198" fontId="45" fillId="6" borderId="89" xfId="24" applyNumberFormat="1" applyFont="1" applyFill="1" applyBorder="1" applyAlignment="1">
      <alignment horizontal="right" vertical="center"/>
      <protection/>
    </xf>
    <xf numFmtId="198" fontId="45" fillId="6" borderId="90" xfId="24" applyNumberFormat="1" applyFont="1" applyFill="1" applyBorder="1" applyAlignment="1">
      <alignment horizontal="right" vertical="center"/>
      <protection/>
    </xf>
    <xf numFmtId="198" fontId="25" fillId="0" borderId="3" xfId="24" applyNumberFormat="1" applyFont="1" applyBorder="1" applyAlignment="1">
      <alignment horizontal="right" vertical="center"/>
      <protection/>
    </xf>
    <xf numFmtId="198" fontId="25" fillId="0" borderId="34" xfId="21" applyNumberFormat="1" applyFont="1" applyBorder="1" applyAlignment="1">
      <alignment horizontal="right" vertical="center"/>
      <protection/>
    </xf>
    <xf numFmtId="198" fontId="45" fillId="6" borderId="85" xfId="24" applyNumberFormat="1" applyFont="1" applyFill="1" applyBorder="1" applyAlignment="1">
      <alignment horizontal="right" vertical="center"/>
      <protection/>
    </xf>
    <xf numFmtId="198" fontId="46" fillId="6" borderId="34" xfId="24" applyNumberFormat="1" applyFont="1" applyFill="1" applyBorder="1" applyAlignment="1">
      <alignment horizontal="right" vertical="center"/>
      <protection/>
    </xf>
    <xf numFmtId="198" fontId="25" fillId="0" borderId="78" xfId="24" applyNumberFormat="1" applyFont="1" applyBorder="1" applyAlignment="1">
      <alignment horizontal="right" vertical="center"/>
      <protection/>
    </xf>
    <xf numFmtId="198" fontId="25" fillId="0" borderId="0" xfId="24" applyNumberFormat="1" applyFont="1">
      <alignment/>
      <protection/>
    </xf>
    <xf numFmtId="0" fontId="41" fillId="4" borderId="0" xfId="24" applyFont="1" applyFill="1">
      <alignment/>
      <protection/>
    </xf>
    <xf numFmtId="198" fontId="25" fillId="0" borderId="24" xfId="24" applyNumberFormat="1" applyFont="1" applyFill="1" applyBorder="1" applyAlignment="1">
      <alignment horizontal="right" vertical="center"/>
      <protection/>
    </xf>
    <xf numFmtId="198" fontId="25" fillId="0" borderId="8" xfId="24" applyNumberFormat="1" applyFont="1" applyFill="1" applyBorder="1" applyAlignment="1">
      <alignment horizontal="right" vertical="center"/>
      <protection/>
    </xf>
    <xf numFmtId="198" fontId="41" fillId="4" borderId="24" xfId="24" applyNumberFormat="1" applyFont="1" applyFill="1" applyBorder="1" applyAlignment="1">
      <alignment horizontal="right" vertical="center"/>
      <protection/>
    </xf>
    <xf numFmtId="168" fontId="2" fillId="0" borderId="0" xfId="0" applyNumberFormat="1" applyFont="1" applyAlignment="1">
      <alignment/>
    </xf>
    <xf numFmtId="0" fontId="27" fillId="0" borderId="22" xfId="21" applyFont="1" applyBorder="1" applyAlignment="1">
      <alignment horizontal="centerContinuous" vertical="center"/>
      <protection/>
    </xf>
    <xf numFmtId="0" fontId="27" fillId="0" borderId="22" xfId="23" applyFont="1" applyBorder="1" applyAlignment="1">
      <alignment horizontal="centerContinuous" vertical="center"/>
      <protection/>
    </xf>
    <xf numFmtId="0" fontId="27" fillId="0" borderId="25" xfId="22" applyFont="1" applyBorder="1" applyAlignment="1">
      <alignment horizontal="centerContinuous" vertical="center"/>
      <protection/>
    </xf>
    <xf numFmtId="210" fontId="2" fillId="0" borderId="0" xfId="0" applyNumberFormat="1" applyFont="1" applyAlignment="1">
      <alignment/>
    </xf>
    <xf numFmtId="211" fontId="2" fillId="0" borderId="0" xfId="0" applyNumberFormat="1" applyFont="1" applyAlignment="1">
      <alignment horizontal="right"/>
    </xf>
    <xf numFmtId="212" fontId="2" fillId="0" borderId="0" xfId="0" applyNumberFormat="1" applyFont="1" applyAlignment="1">
      <alignment horizontal="right"/>
    </xf>
    <xf numFmtId="0" fontId="2" fillId="0" borderId="2" xfId="0" applyFont="1" applyBorder="1" applyAlignment="1">
      <alignment horizontal="center"/>
    </xf>
    <xf numFmtId="0" fontId="2" fillId="0" borderId="3" xfId="0" applyFont="1" applyBorder="1" applyAlignment="1">
      <alignment horizontal="centerContinuous"/>
    </xf>
    <xf numFmtId="0" fontId="2" fillId="0" borderId="5" xfId="0" applyFont="1" applyBorder="1" applyAlignment="1">
      <alignment horizontal="center"/>
    </xf>
    <xf numFmtId="175" fontId="2" fillId="0" borderId="0" xfId="0" applyNumberFormat="1" applyFont="1" applyAlignment="1">
      <alignment/>
    </xf>
    <xf numFmtId="0" fontId="2" fillId="0" borderId="3"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81" xfId="0" applyFont="1" applyBorder="1" applyAlignment="1">
      <alignment horizontal="center"/>
    </xf>
    <xf numFmtId="213" fontId="22" fillId="0" borderId="0" xfId="0" applyNumberFormat="1" applyFont="1" applyBorder="1" applyAlignment="1">
      <alignment/>
    </xf>
    <xf numFmtId="173" fontId="22" fillId="0" borderId="0" xfId="0" applyNumberFormat="1" applyFont="1" applyBorder="1" applyAlignment="1">
      <alignment/>
    </xf>
    <xf numFmtId="0" fontId="2" fillId="0" borderId="0" xfId="0" applyFont="1" applyAlignment="1">
      <alignment horizontal="centerContinuous" vertical="center"/>
    </xf>
    <xf numFmtId="214" fontId="2" fillId="0" borderId="0" xfId="0" applyNumberFormat="1" applyFont="1" applyAlignment="1">
      <alignment/>
    </xf>
    <xf numFmtId="211" fontId="2" fillId="0" borderId="0" xfId="0" applyNumberFormat="1" applyFont="1" applyAlignment="1">
      <alignment horizontal="right" indent="3"/>
    </xf>
    <xf numFmtId="216" fontId="22" fillId="0" borderId="0" xfId="0" applyNumberFormat="1" applyFont="1" applyBorder="1" applyAlignment="1">
      <alignment/>
    </xf>
    <xf numFmtId="217" fontId="22" fillId="0" borderId="0" xfId="0" applyNumberFormat="1" applyFont="1" applyBorder="1" applyAlignment="1">
      <alignment/>
    </xf>
    <xf numFmtId="218" fontId="22" fillId="0" borderId="0" xfId="0" applyNumberFormat="1" applyFont="1" applyBorder="1" applyAlignment="1">
      <alignment/>
    </xf>
    <xf numFmtId="215" fontId="21" fillId="0" borderId="0" xfId="0" applyNumberFormat="1" applyFont="1" applyAlignment="1">
      <alignment horizontal="right"/>
    </xf>
    <xf numFmtId="170" fontId="2" fillId="0" borderId="0" xfId="0" applyNumberFormat="1" applyFont="1" applyBorder="1" applyAlignment="1">
      <alignment/>
    </xf>
    <xf numFmtId="0" fontId="27" fillId="0" borderId="46" xfId="22" applyFont="1" applyBorder="1" applyAlignment="1">
      <alignment horizontal="center"/>
      <protection/>
    </xf>
    <xf numFmtId="0" fontId="27" fillId="0" borderId="90" xfId="22" applyFont="1" applyBorder="1" applyAlignment="1">
      <alignment horizontal="center"/>
      <protection/>
    </xf>
    <xf numFmtId="0" fontId="27" fillId="0" borderId="39" xfId="22" applyFont="1" applyBorder="1" applyAlignment="1">
      <alignment horizontal="center"/>
      <protection/>
    </xf>
    <xf numFmtId="0" fontId="27" fillId="0" borderId="55" xfId="22" applyFont="1" applyBorder="1" applyAlignment="1">
      <alignment horizontal="center"/>
      <protection/>
    </xf>
    <xf numFmtId="0" fontId="27" fillId="0" borderId="41" xfId="22" applyFont="1" applyBorder="1" applyAlignment="1">
      <alignment horizontal="center"/>
      <protection/>
    </xf>
    <xf numFmtId="0" fontId="27" fillId="0" borderId="7" xfId="22" applyFont="1" applyBorder="1" applyAlignment="1">
      <alignment horizontal="center"/>
      <protection/>
    </xf>
    <xf numFmtId="198" fontId="27" fillId="4" borderId="34" xfId="21" applyNumberFormat="1" applyFont="1" applyFill="1" applyBorder="1" applyAlignment="1">
      <alignment horizontal="right" vertical="center"/>
      <protection/>
    </xf>
    <xf numFmtId="219" fontId="27" fillId="0" borderId="8" xfId="18" applyFont="1" applyBorder="1" applyAlignment="1">
      <alignment horizontal="right" vertical="center"/>
    </xf>
    <xf numFmtId="198" fontId="27" fillId="0" borderId="85" xfId="21" applyNumberFormat="1" applyFont="1" applyBorder="1" applyAlignment="1">
      <alignment horizontal="right" vertical="center"/>
      <protection/>
    </xf>
    <xf numFmtId="198" fontId="27" fillId="4" borderId="41" xfId="21" applyNumberFormat="1" applyFont="1" applyFill="1" applyBorder="1" applyAlignment="1">
      <alignment horizontal="right" vertical="center"/>
      <protection/>
    </xf>
    <xf numFmtId="198" fontId="27" fillId="0" borderId="83" xfId="21" applyNumberFormat="1" applyFont="1" applyBorder="1" applyAlignment="1">
      <alignment horizontal="right" vertical="center"/>
      <protection/>
    </xf>
    <xf numFmtId="1" fontId="27" fillId="0" borderId="91" xfId="21" applyNumberFormat="1" applyFont="1" applyBorder="1" applyAlignment="1">
      <alignment horizontal="centerContinuous" vertical="center"/>
      <protection/>
    </xf>
    <xf numFmtId="0" fontId="27" fillId="0" borderId="27" xfId="23" applyFont="1" applyBorder="1" applyAlignment="1">
      <alignment horizontal="centerContinuous" vertical="center"/>
      <protection/>
    </xf>
    <xf numFmtId="0" fontId="27" fillId="0" borderId="32" xfId="23" applyFont="1" applyBorder="1" applyAlignment="1">
      <alignment horizontal="center" vertical="center"/>
      <protection/>
    </xf>
    <xf numFmtId="0" fontId="27" fillId="0" borderId="85" xfId="23" applyFont="1" applyBorder="1" applyAlignment="1">
      <alignment horizontal="center" vertical="center"/>
      <protection/>
    </xf>
    <xf numFmtId="198" fontId="27" fillId="2" borderId="34" xfId="23" applyNumberFormat="1" applyFont="1" applyFill="1" applyBorder="1" applyAlignment="1">
      <alignment horizontal="right" vertical="center"/>
      <protection/>
    </xf>
    <xf numFmtId="198" fontId="27" fillId="4" borderId="34" xfId="23" applyNumberFormat="1" applyFont="1" applyFill="1" applyBorder="1" applyAlignment="1">
      <alignment horizontal="right" vertical="center"/>
      <protection/>
    </xf>
    <xf numFmtId="198" fontId="27" fillId="3" borderId="34" xfId="23" applyNumberFormat="1" applyFont="1" applyFill="1" applyBorder="1" applyAlignment="1">
      <alignment horizontal="right" vertical="center"/>
      <protection/>
    </xf>
    <xf numFmtId="198" fontId="28" fillId="0" borderId="82" xfId="23" applyNumberFormat="1" applyFont="1" applyBorder="1" applyAlignment="1">
      <alignment horizontal="right" vertical="center"/>
      <protection/>
    </xf>
    <xf numFmtId="198" fontId="27" fillId="0" borderId="85" xfId="23" applyNumberFormat="1" applyFont="1" applyBorder="1" applyAlignment="1">
      <alignment horizontal="right" vertical="center"/>
      <protection/>
    </xf>
    <xf numFmtId="198" fontId="27" fillId="4" borderId="41" xfId="23" applyNumberFormat="1" applyFont="1" applyFill="1" applyBorder="1" applyAlignment="1">
      <alignment horizontal="right" vertical="center"/>
      <protection/>
    </xf>
    <xf numFmtId="198" fontId="27" fillId="3" borderId="41" xfId="23" applyNumberFormat="1" applyFont="1" applyFill="1" applyBorder="1" applyAlignment="1">
      <alignment horizontal="right" vertical="center"/>
      <protection/>
    </xf>
    <xf numFmtId="198" fontId="27" fillId="0" borderId="92" xfId="23" applyNumberFormat="1" applyFont="1" applyBorder="1" applyAlignment="1">
      <alignment horizontal="right" vertical="center"/>
      <protection/>
    </xf>
    <xf numFmtId="198" fontId="27" fillId="3" borderId="83" xfId="23" applyNumberFormat="1" applyFont="1" applyFill="1" applyBorder="1" applyAlignment="1">
      <alignment horizontal="right" vertical="center"/>
      <protection/>
    </xf>
    <xf numFmtId="198" fontId="27" fillId="3" borderId="85" xfId="23" applyNumberFormat="1" applyFont="1" applyFill="1" applyBorder="1" applyAlignment="1">
      <alignment horizontal="right" vertical="center"/>
      <protection/>
    </xf>
    <xf numFmtId="198" fontId="27" fillId="3" borderId="92" xfId="23" applyNumberFormat="1" applyFont="1" applyFill="1" applyBorder="1" applyAlignment="1">
      <alignment horizontal="right" vertical="center"/>
      <protection/>
    </xf>
    <xf numFmtId="198" fontId="27" fillId="3" borderId="86" xfId="23" applyNumberFormat="1" applyFont="1" applyFill="1" applyBorder="1" applyAlignment="1">
      <alignment horizontal="right" vertical="center"/>
      <protection/>
    </xf>
    <xf numFmtId="0" fontId="27" fillId="0" borderId="76" xfId="23" applyFont="1" applyBorder="1">
      <alignment/>
      <protection/>
    </xf>
    <xf numFmtId="0" fontId="27" fillId="0" borderId="27" xfId="22" applyFont="1" applyBorder="1" applyAlignment="1">
      <alignment horizontal="centerContinuous" vertical="center"/>
      <protection/>
    </xf>
    <xf numFmtId="0" fontId="27" fillId="0" borderId="32" xfId="22" applyFont="1" applyBorder="1" applyAlignment="1">
      <alignment horizontal="center" vertical="center"/>
      <protection/>
    </xf>
    <xf numFmtId="0" fontId="27" fillId="0" borderId="85" xfId="22" applyFont="1" applyBorder="1" applyAlignment="1">
      <alignment horizontal="center" vertical="center"/>
      <protection/>
    </xf>
    <xf numFmtId="198" fontId="27" fillId="2" borderId="34" xfId="22" applyNumberFormat="1" applyFont="1" applyFill="1" applyBorder="1" applyAlignment="1">
      <alignment horizontal="right" vertical="center"/>
      <protection/>
    </xf>
    <xf numFmtId="198" fontId="27" fillId="4" borderId="34" xfId="22" applyNumberFormat="1" applyFont="1" applyFill="1" applyBorder="1" applyAlignment="1">
      <alignment horizontal="right" vertical="center"/>
      <protection/>
    </xf>
    <xf numFmtId="198" fontId="27" fillId="3" borderId="34" xfId="22" applyNumberFormat="1" applyFont="1" applyFill="1" applyBorder="1" applyAlignment="1">
      <alignment horizontal="right" vertical="center"/>
      <protection/>
    </xf>
    <xf numFmtId="198" fontId="28" fillId="0" borderId="82" xfId="22" applyNumberFormat="1" applyFont="1" applyBorder="1" applyAlignment="1">
      <alignment horizontal="right" vertical="center"/>
      <protection/>
    </xf>
    <xf numFmtId="198" fontId="27" fillId="0" borderId="85" xfId="22" applyNumberFormat="1" applyFont="1" applyBorder="1" applyAlignment="1">
      <alignment horizontal="right" vertical="center"/>
      <protection/>
    </xf>
    <xf numFmtId="198" fontId="27" fillId="4" borderId="41" xfId="22" applyNumberFormat="1" applyFont="1" applyFill="1" applyBorder="1" applyAlignment="1">
      <alignment horizontal="right" vertical="center"/>
      <protection/>
    </xf>
    <xf numFmtId="198" fontId="27" fillId="3" borderId="41" xfId="22" applyNumberFormat="1" applyFont="1" applyFill="1" applyBorder="1" applyAlignment="1">
      <alignment horizontal="right" vertical="center"/>
      <protection/>
    </xf>
    <xf numFmtId="198" fontId="27" fillId="0" borderId="83" xfId="22" applyNumberFormat="1" applyFont="1" applyBorder="1" applyAlignment="1">
      <alignment horizontal="right" vertical="center"/>
      <protection/>
    </xf>
    <xf numFmtId="198" fontId="27" fillId="3" borderId="83" xfId="22" applyNumberFormat="1" applyFont="1" applyFill="1" applyBorder="1" applyAlignment="1">
      <alignment horizontal="right" vertical="center"/>
      <protection/>
    </xf>
    <xf numFmtId="198" fontId="27" fillId="3" borderId="85" xfId="22" applyNumberFormat="1" applyFont="1" applyFill="1" applyBorder="1" applyAlignment="1">
      <alignment horizontal="right" vertical="center"/>
      <protection/>
    </xf>
    <xf numFmtId="198" fontId="27" fillId="3" borderId="92" xfId="22" applyNumberFormat="1" applyFont="1" applyFill="1" applyBorder="1" applyAlignment="1">
      <alignment horizontal="right" vertical="center"/>
      <protection/>
    </xf>
    <xf numFmtId="198" fontId="27" fillId="3" borderId="86" xfId="22" applyNumberFormat="1" applyFont="1" applyFill="1" applyBorder="1" applyAlignment="1">
      <alignment horizontal="right" vertical="center"/>
      <protection/>
    </xf>
    <xf numFmtId="0" fontId="27" fillId="0" borderId="76" xfId="22" applyFont="1" applyBorder="1">
      <alignment/>
      <protection/>
    </xf>
    <xf numFmtId="0" fontId="2" fillId="0" borderId="0" xfId="0" applyNumberFormat="1" applyFont="1" applyAlignment="1">
      <alignment/>
    </xf>
    <xf numFmtId="169" fontId="21" fillId="0" borderId="0" xfId="0" applyNumberFormat="1" applyFont="1" applyAlignment="1">
      <alignment/>
    </xf>
    <xf numFmtId="169" fontId="21" fillId="0" borderId="13" xfId="0" applyNumberFormat="1" applyFont="1" applyBorder="1" applyAlignment="1">
      <alignment/>
    </xf>
    <xf numFmtId="0" fontId="25" fillId="0" borderId="22" xfId="24" applyFont="1" applyBorder="1" applyAlignment="1">
      <alignment horizontal="centerContinuous" vertical="center"/>
      <protection/>
    </xf>
    <xf numFmtId="0" fontId="25" fillId="0" borderId="31" xfId="24" applyFont="1" applyBorder="1" applyAlignment="1">
      <alignment horizontal="centerContinuous" vertical="center"/>
      <protection/>
    </xf>
    <xf numFmtId="198" fontId="25" fillId="6" borderId="37" xfId="24" applyNumberFormat="1" applyFont="1" applyFill="1" applyBorder="1" applyAlignment="1">
      <alignment horizontal="right" vertical="center"/>
      <protection/>
    </xf>
    <xf numFmtId="198" fontId="25" fillId="4" borderId="31" xfId="24" applyNumberFormat="1" applyFont="1" applyFill="1" applyBorder="1" applyAlignment="1">
      <alignment horizontal="right" vertical="center"/>
      <protection/>
    </xf>
    <xf numFmtId="198" fontId="25" fillId="6" borderId="80" xfId="24" applyNumberFormat="1" applyFont="1" applyFill="1" applyBorder="1" applyAlignment="1">
      <alignment horizontal="right" vertical="center"/>
      <protection/>
    </xf>
    <xf numFmtId="198" fontId="25" fillId="6" borderId="55" xfId="24" applyNumberFormat="1" applyFont="1" applyFill="1" applyBorder="1" applyAlignment="1">
      <alignment horizontal="right" vertical="center"/>
      <protection/>
    </xf>
    <xf numFmtId="198" fontId="25" fillId="0" borderId="40" xfId="24" applyNumberFormat="1" applyFont="1" applyFill="1" applyBorder="1" applyAlignment="1">
      <alignment horizontal="right" vertical="center"/>
      <protection/>
    </xf>
    <xf numFmtId="220" fontId="2" fillId="0" borderId="0" xfId="0" applyNumberFormat="1" applyFont="1" applyAlignment="1">
      <alignment/>
    </xf>
    <xf numFmtId="221" fontId="2" fillId="0" borderId="0" xfId="0" applyNumberFormat="1" applyFont="1" applyAlignment="1">
      <alignment/>
    </xf>
    <xf numFmtId="0" fontId="14" fillId="0" borderId="0" xfId="0" applyFont="1" applyAlignment="1">
      <alignment/>
    </xf>
    <xf numFmtId="0" fontId="21" fillId="0" borderId="0" xfId="0" applyFont="1" applyBorder="1" applyAlignment="1">
      <alignment horizontal="center"/>
    </xf>
    <xf numFmtId="0" fontId="21" fillId="0" borderId="0" xfId="0" applyFont="1" applyBorder="1" applyAlignment="1">
      <alignment/>
    </xf>
    <xf numFmtId="0" fontId="21" fillId="0" borderId="0" xfId="0" applyFont="1" applyBorder="1" applyAlignment="1">
      <alignment horizontal="centerContinuous" vertical="center"/>
    </xf>
    <xf numFmtId="0" fontId="12" fillId="0" borderId="0" xfId="0" applyFont="1" applyAlignment="1" applyProtection="1">
      <alignment/>
      <protection/>
    </xf>
    <xf numFmtId="0" fontId="12" fillId="0" borderId="0" xfId="24" applyFont="1">
      <alignment/>
      <protection/>
    </xf>
    <xf numFmtId="0" fontId="12" fillId="0" borderId="0" xfId="0" applyFont="1" applyAlignment="1">
      <alignment horizontal="center"/>
    </xf>
    <xf numFmtId="0" fontId="12" fillId="0" borderId="0" xfId="0" applyFont="1" applyAlignment="1">
      <alignment horizontal="justify" vertical="top" wrapText="1"/>
    </xf>
    <xf numFmtId="0" fontId="14" fillId="0" borderId="0" xfId="0" applyFont="1" applyAlignment="1" quotePrefix="1">
      <alignment horizontal="left" vertical="top" wrapText="1"/>
    </xf>
    <xf numFmtId="0" fontId="0" fillId="0" borderId="0" xfId="0" applyFont="1" applyAlignment="1">
      <alignment/>
    </xf>
    <xf numFmtId="222" fontId="22" fillId="0" borderId="0" xfId="0" applyNumberFormat="1" applyFont="1" applyBorder="1" applyAlignment="1">
      <alignment/>
    </xf>
    <xf numFmtId="223" fontId="22" fillId="0" borderId="0" xfId="0" applyNumberFormat="1" applyFont="1" applyBorder="1" applyAlignment="1">
      <alignment/>
    </xf>
    <xf numFmtId="0" fontId="2" fillId="0" borderId="2" xfId="0" applyFont="1" applyBorder="1" applyAlignment="1">
      <alignment horizontal="center" vertical="center"/>
    </xf>
    <xf numFmtId="0" fontId="21" fillId="0" borderId="0" xfId="0" applyFont="1" applyAlignment="1" quotePrefix="1">
      <alignment horizontal="right"/>
    </xf>
    <xf numFmtId="0" fontId="2" fillId="0" borderId="6" xfId="0" applyFont="1" applyFill="1" applyBorder="1" applyAlignment="1">
      <alignment horizontal="centerContinuous" vertical="center"/>
    </xf>
    <xf numFmtId="0" fontId="2" fillId="0" borderId="7" xfId="0" applyFont="1" applyFill="1" applyBorder="1" applyAlignment="1">
      <alignment horizontal="centerContinuous" vertical="center"/>
    </xf>
    <xf numFmtId="49" fontId="2" fillId="0" borderId="0" xfId="0" applyNumberFormat="1" applyFont="1" applyFill="1" applyAlignment="1">
      <alignment horizontal="centerContinuous"/>
    </xf>
    <xf numFmtId="0" fontId="0" fillId="0" borderId="0" xfId="0" applyFill="1" applyAlignment="1">
      <alignment horizontal="centerContinuous"/>
    </xf>
    <xf numFmtId="0" fontId="0" fillId="0" borderId="0" xfId="0" applyFill="1" applyAlignment="1">
      <alignment/>
    </xf>
    <xf numFmtId="0" fontId="1" fillId="0" borderId="0" xfId="0" applyFont="1" applyFill="1" applyAlignment="1">
      <alignment horizontal="centerContinuous"/>
    </xf>
    <xf numFmtId="0" fontId="2" fillId="0" borderId="0" xfId="0" applyFont="1" applyFill="1" applyAlignment="1">
      <alignment horizontal="centerContinuous"/>
    </xf>
    <xf numFmtId="0" fontId="2" fillId="0" borderId="0" xfId="0" applyFont="1" applyFill="1" applyAlignment="1">
      <alignment horizontal="center"/>
    </xf>
    <xf numFmtId="0" fontId="2" fillId="0" borderId="0" xfId="0" applyFont="1" applyFill="1" applyAlignment="1">
      <alignment/>
    </xf>
    <xf numFmtId="0" fontId="2" fillId="0" borderId="2" xfId="0" applyFont="1" applyFill="1" applyBorder="1" applyAlignment="1">
      <alignment horizontal="center" vertical="center"/>
    </xf>
    <xf numFmtId="0" fontId="2" fillId="0" borderId="3" xfId="0" applyFont="1" applyFill="1" applyBorder="1" applyAlignment="1">
      <alignment horizontal="centerContinuous" vertical="center"/>
    </xf>
    <xf numFmtId="0" fontId="2" fillId="0" borderId="5" xfId="0" applyFont="1" applyFill="1" applyBorder="1" applyAlignment="1">
      <alignment horizontal="centerContinuous" vertical="center"/>
    </xf>
    <xf numFmtId="0" fontId="2" fillId="0" borderId="0" xfId="0" applyFont="1" applyFill="1" applyBorder="1" applyAlignment="1">
      <alignment/>
    </xf>
    <xf numFmtId="0" fontId="2" fillId="0" borderId="8" xfId="0" applyFont="1" applyFill="1" applyBorder="1" applyAlignment="1">
      <alignment horizontal="center"/>
    </xf>
    <xf numFmtId="169" fontId="2" fillId="0" borderId="0" xfId="0" applyNumberFormat="1" applyFont="1" applyFill="1" applyAlignment="1">
      <alignment/>
    </xf>
    <xf numFmtId="211" fontId="2" fillId="0" borderId="0" xfId="0" applyNumberFormat="1" applyFont="1" applyFill="1" applyAlignment="1">
      <alignment horizontal="right"/>
    </xf>
    <xf numFmtId="211" fontId="2" fillId="0" borderId="0" xfId="0" applyNumberFormat="1" applyFont="1" applyFill="1" applyAlignment="1">
      <alignment/>
    </xf>
    <xf numFmtId="170" fontId="2" fillId="0" borderId="0" xfId="0" applyNumberFormat="1" applyFont="1" applyFill="1" applyAlignment="1">
      <alignment/>
    </xf>
    <xf numFmtId="0" fontId="21" fillId="0" borderId="0" xfId="0" applyFont="1" applyFill="1" applyAlignment="1">
      <alignment horizontal="centerContinuous"/>
    </xf>
    <xf numFmtId="215" fontId="21" fillId="0" borderId="0" xfId="0" applyNumberFormat="1" applyFont="1" applyFill="1" applyAlignment="1">
      <alignment horizontal="right"/>
    </xf>
    <xf numFmtId="177" fontId="22" fillId="0" borderId="0" xfId="0" applyNumberFormat="1" applyFont="1" applyFill="1" applyBorder="1" applyAlignment="1">
      <alignment/>
    </xf>
    <xf numFmtId="196" fontId="22" fillId="0" borderId="0" xfId="0" applyNumberFormat="1" applyFont="1" applyFill="1" applyBorder="1" applyAlignment="1">
      <alignment/>
    </xf>
    <xf numFmtId="172" fontId="22" fillId="0" borderId="0" xfId="0" applyNumberFormat="1" applyFont="1" applyFill="1" applyBorder="1" applyAlignment="1">
      <alignment/>
    </xf>
    <xf numFmtId="197" fontId="22" fillId="0" borderId="0" xfId="0" applyNumberFormat="1" applyFont="1" applyFill="1" applyBorder="1" applyAlignment="1">
      <alignment/>
    </xf>
    <xf numFmtId="0" fontId="12" fillId="0" borderId="0" xfId="0" applyFont="1" applyFill="1" applyAlignment="1">
      <alignment/>
    </xf>
    <xf numFmtId="224" fontId="2" fillId="0" borderId="0" xfId="0" applyNumberFormat="1" applyFont="1" applyAlignment="1">
      <alignment/>
    </xf>
    <xf numFmtId="0" fontId="2" fillId="0" borderId="0" xfId="0" applyFont="1" applyFill="1" applyBorder="1" applyAlignment="1">
      <alignment horizontal="centerContinuous"/>
    </xf>
    <xf numFmtId="169" fontId="2" fillId="0" borderId="0" xfId="0" applyNumberFormat="1" applyFont="1" applyFill="1" applyAlignment="1">
      <alignment horizontal="right"/>
    </xf>
    <xf numFmtId="0" fontId="21" fillId="0" borderId="0" xfId="0" applyFont="1" applyFill="1" applyAlignment="1">
      <alignment horizontal="right"/>
    </xf>
    <xf numFmtId="174" fontId="22" fillId="0" borderId="0" xfId="0" applyNumberFormat="1" applyFont="1" applyFill="1" applyBorder="1" applyAlignment="1">
      <alignment/>
    </xf>
    <xf numFmtId="226" fontId="2" fillId="0" borderId="0" xfId="0" applyNumberFormat="1" applyFont="1" applyFill="1" applyBorder="1" applyAlignment="1">
      <alignment/>
    </xf>
    <xf numFmtId="227" fontId="2" fillId="0" borderId="0" xfId="0" applyNumberFormat="1" applyFont="1" applyFill="1" applyAlignment="1">
      <alignment horizontal="right"/>
    </xf>
    <xf numFmtId="169" fontId="2" fillId="0" borderId="0" xfId="0" applyNumberFormat="1" applyFont="1" applyFill="1" applyBorder="1" applyAlignment="1">
      <alignment/>
    </xf>
    <xf numFmtId="225" fontId="2" fillId="0" borderId="0" xfId="0" applyNumberFormat="1" applyFont="1" applyFill="1" applyAlignment="1">
      <alignment/>
    </xf>
    <xf numFmtId="0" fontId="21" fillId="0" borderId="0" xfId="0" applyFont="1" applyFill="1" applyAlignment="1">
      <alignment horizontal="left"/>
    </xf>
    <xf numFmtId="228" fontId="2" fillId="0" borderId="0" xfId="0" applyNumberFormat="1" applyFont="1" applyFill="1" applyBorder="1" applyAlignment="1">
      <alignment/>
    </xf>
    <xf numFmtId="227" fontId="2" fillId="0" borderId="0" xfId="0" applyNumberFormat="1" applyFont="1" applyFill="1" applyBorder="1" applyAlignment="1">
      <alignment/>
    </xf>
    <xf numFmtId="229" fontId="2" fillId="0" borderId="0" xfId="0" applyNumberFormat="1" applyFont="1" applyFill="1" applyBorder="1" applyAlignment="1">
      <alignment/>
    </xf>
    <xf numFmtId="0" fontId="20" fillId="0" borderId="0" xfId="0" applyFont="1" applyFill="1" applyAlignment="1">
      <alignment horizontal="centerContinuous"/>
    </xf>
    <xf numFmtId="49" fontId="1" fillId="0" borderId="0" xfId="0" applyNumberFormat="1" applyFont="1" applyFill="1" applyAlignment="1">
      <alignment horizontal="centerContinuous"/>
    </xf>
    <xf numFmtId="0" fontId="2" fillId="0" borderId="0" xfId="0" applyFont="1" applyFill="1" applyAlignment="1">
      <alignment/>
    </xf>
    <xf numFmtId="0" fontId="2" fillId="0" borderId="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1" fillId="0" borderId="0" xfId="0" applyFont="1" applyFill="1" applyBorder="1" applyAlignment="1">
      <alignment horizontal="centerContinuous"/>
    </xf>
    <xf numFmtId="224" fontId="2" fillId="0" borderId="0" xfId="0" applyNumberFormat="1" applyFont="1" applyFill="1" applyAlignment="1">
      <alignment/>
    </xf>
    <xf numFmtId="0" fontId="12" fillId="0" borderId="0" xfId="0" applyFont="1" applyFill="1" applyAlignment="1">
      <alignment horizontal="center"/>
    </xf>
    <xf numFmtId="198" fontId="27" fillId="0" borderId="37" xfId="21" applyNumberFormat="1" applyFont="1" applyBorder="1" applyAlignment="1">
      <alignment horizontal="right" vertical="center"/>
      <protection/>
    </xf>
    <xf numFmtId="198" fontId="27" fillId="0" borderId="80" xfId="21" applyNumberFormat="1" applyFont="1" applyBorder="1" applyAlignment="1">
      <alignment horizontal="right" vertical="center"/>
      <protection/>
    </xf>
    <xf numFmtId="198" fontId="27" fillId="0" borderId="7" xfId="21" applyNumberFormat="1" applyFont="1" applyBorder="1" applyAlignment="1">
      <alignment horizontal="right" vertical="center"/>
      <protection/>
    </xf>
    <xf numFmtId="198" fontId="27" fillId="0" borderId="55" xfId="21" applyNumberFormat="1" applyFont="1" applyBorder="1" applyAlignment="1">
      <alignment horizontal="right" vertical="center"/>
      <protection/>
    </xf>
    <xf numFmtId="198" fontId="27" fillId="4" borderId="32" xfId="21" applyNumberFormat="1" applyFont="1" applyFill="1" applyBorder="1" applyAlignment="1">
      <alignment horizontal="right" vertical="center"/>
      <protection/>
    </xf>
    <xf numFmtId="198" fontId="27" fillId="3" borderId="93" xfId="21" applyNumberFormat="1" applyFont="1" applyFill="1" applyBorder="1" applyAlignment="1">
      <alignment horizontal="right" vertical="center"/>
      <protection/>
    </xf>
    <xf numFmtId="198" fontId="28" fillId="3" borderId="82" xfId="21" applyNumberFormat="1" applyFont="1" applyFill="1" applyBorder="1" applyAlignment="1">
      <alignment horizontal="right" vertical="center"/>
      <protection/>
    </xf>
    <xf numFmtId="198" fontId="27" fillId="2" borderId="31" xfId="21" applyNumberFormat="1" applyFont="1" applyFill="1" applyBorder="1" applyAlignment="1">
      <alignment horizontal="right" vertical="center"/>
      <protection/>
    </xf>
    <xf numFmtId="198" fontId="27" fillId="4" borderId="31" xfId="21" applyNumberFormat="1" applyFont="1" applyFill="1" applyBorder="1" applyAlignment="1">
      <alignment horizontal="right" vertical="center"/>
      <protection/>
    </xf>
    <xf numFmtId="198" fontId="27" fillId="0" borderId="61" xfId="21" applyNumberFormat="1" applyFont="1" applyBorder="1" applyAlignment="1">
      <alignment horizontal="right" vertical="center"/>
      <protection/>
    </xf>
    <xf numFmtId="198" fontId="27" fillId="0" borderId="94" xfId="24" applyNumberFormat="1" applyFont="1" applyBorder="1" applyAlignment="1">
      <alignment horizontal="right" vertical="center"/>
      <protection/>
    </xf>
    <xf numFmtId="198" fontId="27" fillId="3" borderId="36" xfId="21" applyNumberFormat="1" applyFont="1" applyFill="1" applyBorder="1" applyAlignment="1">
      <alignment horizontal="right" vertical="center"/>
      <protection/>
    </xf>
    <xf numFmtId="198" fontId="32" fillId="3" borderId="24" xfId="24" applyNumberFormat="1" applyFont="1" applyFill="1" applyBorder="1" applyAlignment="1">
      <alignment horizontal="right" vertical="center"/>
      <protection/>
    </xf>
    <xf numFmtId="198" fontId="27" fillId="3" borderId="80" xfId="21" applyNumberFormat="1" applyFont="1" applyFill="1" applyBorder="1" applyAlignment="1">
      <alignment horizontal="right" vertical="center"/>
      <protection/>
    </xf>
    <xf numFmtId="198" fontId="27" fillId="0" borderId="94" xfId="21" applyNumberFormat="1" applyFont="1" applyBorder="1" applyAlignment="1">
      <alignment horizontal="right" vertical="center"/>
      <protection/>
    </xf>
    <xf numFmtId="198" fontId="27" fillId="0" borderId="24" xfId="23" applyNumberFormat="1" applyFont="1" applyFill="1" applyBorder="1" applyAlignment="1">
      <alignment horizontal="right" vertical="center"/>
      <protection/>
    </xf>
    <xf numFmtId="198" fontId="27" fillId="0" borderId="7" xfId="23" applyNumberFormat="1" applyFont="1" applyBorder="1" applyAlignment="1">
      <alignment horizontal="right" vertical="center"/>
      <protection/>
    </xf>
    <xf numFmtId="198" fontId="27" fillId="4" borderId="32" xfId="23" applyNumberFormat="1" applyFont="1" applyFill="1" applyBorder="1" applyAlignment="1">
      <alignment horizontal="right" vertical="center"/>
      <protection/>
    </xf>
    <xf numFmtId="198" fontId="27" fillId="3" borderId="93" xfId="23" applyNumberFormat="1" applyFont="1" applyFill="1" applyBorder="1" applyAlignment="1">
      <alignment horizontal="right" vertical="center"/>
      <protection/>
    </xf>
    <xf numFmtId="198" fontId="28" fillId="3" borderId="82" xfId="23" applyNumberFormat="1" applyFont="1" applyFill="1" applyBorder="1" applyAlignment="1">
      <alignment horizontal="right" vertical="center"/>
      <protection/>
    </xf>
    <xf numFmtId="198" fontId="27" fillId="4" borderId="45" xfId="23" applyNumberFormat="1" applyFont="1" applyFill="1" applyBorder="1" applyAlignment="1">
      <alignment horizontal="right" vertical="center"/>
      <protection/>
    </xf>
    <xf numFmtId="198" fontId="27" fillId="2" borderId="31" xfId="23" applyNumberFormat="1" applyFont="1" applyFill="1" applyBorder="1" applyAlignment="1">
      <alignment horizontal="right" vertical="center"/>
      <protection/>
    </xf>
    <xf numFmtId="198" fontId="28" fillId="0" borderId="51" xfId="23" applyNumberFormat="1" applyFont="1" applyBorder="1" applyAlignment="1">
      <alignment horizontal="right" vertical="center"/>
      <protection/>
    </xf>
    <xf numFmtId="198" fontId="27" fillId="4" borderId="31" xfId="23" applyNumberFormat="1" applyFont="1" applyFill="1" applyBorder="1" applyAlignment="1">
      <alignment horizontal="right" vertical="center"/>
      <protection/>
    </xf>
    <xf numFmtId="198" fontId="27" fillId="0" borderId="61" xfId="23" applyNumberFormat="1" applyFont="1" applyBorder="1" applyAlignment="1">
      <alignment horizontal="right" vertical="center"/>
      <protection/>
    </xf>
    <xf numFmtId="198" fontId="27" fillId="0" borderId="94" xfId="23" applyNumberFormat="1" applyFont="1" applyBorder="1" applyAlignment="1">
      <alignment horizontal="right" vertical="center"/>
      <protection/>
    </xf>
    <xf numFmtId="198" fontId="27" fillId="3" borderId="36" xfId="23" applyNumberFormat="1" applyFont="1" applyFill="1" applyBorder="1" applyAlignment="1">
      <alignment horizontal="right" vertical="center"/>
      <protection/>
    </xf>
    <xf numFmtId="198" fontId="28" fillId="0" borderId="60" xfId="23" applyNumberFormat="1" applyFont="1" applyBorder="1" applyAlignment="1">
      <alignment horizontal="right" vertical="center"/>
      <protection/>
    </xf>
    <xf numFmtId="198" fontId="27" fillId="3" borderId="80" xfId="23" applyNumberFormat="1" applyFont="1" applyFill="1" applyBorder="1" applyAlignment="1">
      <alignment horizontal="right" vertical="center"/>
      <protection/>
    </xf>
    <xf numFmtId="198" fontId="27" fillId="0" borderId="24" xfId="22" applyNumberFormat="1" applyFont="1" applyFill="1" applyBorder="1" applyAlignment="1">
      <alignment horizontal="right" vertical="center"/>
      <protection/>
    </xf>
    <xf numFmtId="198" fontId="27" fillId="0" borderId="8" xfId="22" applyNumberFormat="1" applyFont="1" applyFill="1" applyBorder="1" applyAlignment="1">
      <alignment horizontal="right" vertical="center"/>
      <protection/>
    </xf>
    <xf numFmtId="198" fontId="27" fillId="0" borderId="7" xfId="22" applyNumberFormat="1" applyFont="1" applyBorder="1" applyAlignment="1">
      <alignment horizontal="right" vertical="center"/>
      <protection/>
    </xf>
    <xf numFmtId="198" fontId="27" fillId="4" borderId="32" xfId="22" applyNumberFormat="1" applyFont="1" applyFill="1" applyBorder="1" applyAlignment="1">
      <alignment horizontal="right" vertical="center"/>
      <protection/>
    </xf>
    <xf numFmtId="198" fontId="27" fillId="3" borderId="93" xfId="22" applyNumberFormat="1" applyFont="1" applyFill="1" applyBorder="1" applyAlignment="1">
      <alignment horizontal="right" vertical="center"/>
      <protection/>
    </xf>
    <xf numFmtId="198" fontId="28" fillId="3" borderId="82" xfId="22" applyNumberFormat="1" applyFont="1" applyFill="1" applyBorder="1" applyAlignment="1">
      <alignment horizontal="right" vertical="center"/>
      <protection/>
    </xf>
    <xf numFmtId="198" fontId="27" fillId="4" borderId="45" xfId="22" applyNumberFormat="1" applyFont="1" applyFill="1" applyBorder="1" applyAlignment="1">
      <alignment horizontal="right" vertical="center"/>
      <protection/>
    </xf>
    <xf numFmtId="198" fontId="27" fillId="2" borderId="31" xfId="22" applyNumberFormat="1" applyFont="1" applyFill="1" applyBorder="1" applyAlignment="1">
      <alignment horizontal="right" vertical="center"/>
      <protection/>
    </xf>
    <xf numFmtId="198" fontId="28" fillId="0" borderId="51" xfId="22" applyNumberFormat="1" applyFont="1" applyBorder="1" applyAlignment="1">
      <alignment horizontal="right" vertical="center"/>
      <protection/>
    </xf>
    <xf numFmtId="198" fontId="27" fillId="4" borderId="31" xfId="22" applyNumberFormat="1" applyFont="1" applyFill="1" applyBorder="1" applyAlignment="1">
      <alignment horizontal="right" vertical="center"/>
      <protection/>
    </xf>
    <xf numFmtId="198" fontId="27" fillId="3" borderId="55" xfId="22" applyNumberFormat="1" applyFont="1" applyFill="1" applyBorder="1" applyAlignment="1">
      <alignment horizontal="right" vertical="center"/>
      <protection/>
    </xf>
    <xf numFmtId="198" fontId="27" fillId="0" borderId="61" xfId="22" applyNumberFormat="1" applyFont="1" applyBorder="1" applyAlignment="1">
      <alignment horizontal="right" vertical="center"/>
      <protection/>
    </xf>
    <xf numFmtId="198" fontId="27" fillId="0" borderId="94" xfId="22" applyNumberFormat="1" applyFont="1" applyBorder="1" applyAlignment="1">
      <alignment horizontal="right" vertical="center"/>
      <protection/>
    </xf>
    <xf numFmtId="198" fontId="27" fillId="3" borderId="36" xfId="22" applyNumberFormat="1" applyFont="1" applyFill="1" applyBorder="1" applyAlignment="1">
      <alignment horizontal="right" vertical="center"/>
      <protection/>
    </xf>
    <xf numFmtId="198" fontId="27" fillId="3" borderId="80" xfId="22" applyNumberFormat="1" applyFont="1" applyFill="1" applyBorder="1" applyAlignment="1">
      <alignment horizontal="right" vertical="center"/>
      <protection/>
    </xf>
    <xf numFmtId="198" fontId="27" fillId="3" borderId="70" xfId="22" applyNumberFormat="1" applyFont="1" applyFill="1" applyBorder="1" applyAlignment="1">
      <alignment horizontal="right" vertical="center"/>
      <protection/>
    </xf>
    <xf numFmtId="209" fontId="2" fillId="0" borderId="12" xfId="0" applyNumberFormat="1" applyFont="1" applyFill="1" applyBorder="1" applyAlignment="1" applyProtection="1">
      <alignment horizontal="right" vertical="center"/>
      <protection locked="0"/>
    </xf>
    <xf numFmtId="230" fontId="22" fillId="0" borderId="0" xfId="0" applyNumberFormat="1" applyFont="1" applyBorder="1" applyAlignment="1">
      <alignment/>
    </xf>
    <xf numFmtId="231" fontId="2" fillId="0" borderId="0" xfId="0" applyNumberFormat="1" applyFont="1" applyFill="1" applyBorder="1" applyAlignment="1">
      <alignment/>
    </xf>
    <xf numFmtId="0" fontId="53" fillId="0" borderId="15" xfId="21" applyFont="1" applyBorder="1" applyProtection="1">
      <alignment/>
      <protection/>
    </xf>
    <xf numFmtId="0" fontId="29" fillId="0" borderId="15" xfId="23" applyFont="1" applyBorder="1" applyProtection="1">
      <alignment/>
      <protection/>
    </xf>
    <xf numFmtId="0" fontId="29" fillId="0" borderId="15" xfId="22" applyFont="1" applyBorder="1" applyProtection="1">
      <alignment/>
      <protection/>
    </xf>
    <xf numFmtId="0" fontId="2" fillId="0" borderId="0" xfId="0" applyFont="1" applyAlignment="1" quotePrefix="1">
      <alignment horizontal="right"/>
    </xf>
    <xf numFmtId="183" fontId="2" fillId="0" borderId="0" xfId="0" applyNumberFormat="1" applyFont="1" applyBorder="1" applyAlignment="1">
      <alignment/>
    </xf>
    <xf numFmtId="183" fontId="2" fillId="0" borderId="0" xfId="0" applyNumberFormat="1" applyFont="1" applyAlignment="1">
      <alignment/>
    </xf>
    <xf numFmtId="171" fontId="2" fillId="0" borderId="0" xfId="0" applyNumberFormat="1" applyFont="1" applyFill="1" applyAlignment="1">
      <alignment/>
    </xf>
    <xf numFmtId="232" fontId="22" fillId="0" borderId="0" xfId="0" applyNumberFormat="1" applyFont="1" applyFill="1" applyBorder="1" applyAlignment="1">
      <alignment/>
    </xf>
    <xf numFmtId="233" fontId="22" fillId="0" borderId="0" xfId="0" applyNumberFormat="1" applyFont="1" applyBorder="1" applyAlignment="1">
      <alignment/>
    </xf>
    <xf numFmtId="0" fontId="12" fillId="0" borderId="0" xfId="0" applyFont="1" applyAlignment="1">
      <alignment horizontal="justify"/>
    </xf>
    <xf numFmtId="0" fontId="12" fillId="0" borderId="0" xfId="0" applyFont="1" applyAlignment="1">
      <alignment horizontal="justify" wrapText="1"/>
    </xf>
    <xf numFmtId="0" fontId="54" fillId="0" borderId="0" xfId="0" applyFont="1" applyAlignment="1">
      <alignment/>
    </xf>
    <xf numFmtId="0" fontId="19" fillId="0" borderId="0" xfId="0" applyFont="1" applyAlignment="1">
      <alignment/>
    </xf>
    <xf numFmtId="0" fontId="55" fillId="0" borderId="0" xfId="0" applyFont="1" applyAlignment="1">
      <alignment/>
    </xf>
    <xf numFmtId="0" fontId="8" fillId="0" borderId="0" xfId="0" applyFont="1" applyAlignment="1">
      <alignment horizontal="justify"/>
    </xf>
    <xf numFmtId="0" fontId="8" fillId="0" borderId="0" xfId="0" applyFont="1" applyAlignment="1">
      <alignment/>
    </xf>
    <xf numFmtId="0" fontId="12" fillId="0" borderId="0" xfId="0" applyFont="1" applyAlignment="1">
      <alignment vertical="top" wrapText="1"/>
    </xf>
    <xf numFmtId="0" fontId="0" fillId="0" borderId="0" xfId="0" applyFont="1" applyAlignment="1">
      <alignment vertical="top" wrapText="1"/>
    </xf>
    <xf numFmtId="0" fontId="41" fillId="0" borderId="95" xfId="24" applyFont="1" applyBorder="1" applyAlignment="1">
      <alignment horizontal="centerContinuous" vertical="center"/>
      <protection/>
    </xf>
    <xf numFmtId="0" fontId="25" fillId="0" borderId="2" xfId="24" applyFont="1" applyBorder="1" applyAlignment="1">
      <alignment vertical="center"/>
      <protection/>
    </xf>
    <xf numFmtId="0" fontId="41" fillId="0" borderId="96" xfId="24" applyFont="1" applyBorder="1" applyAlignment="1">
      <alignment horizontal="centerContinuous" vertical="center"/>
      <protection/>
    </xf>
    <xf numFmtId="0" fontId="25" fillId="0" borderId="87" xfId="24" applyFont="1" applyBorder="1" applyAlignment="1">
      <alignment horizontal="centerContinuous"/>
      <protection/>
    </xf>
    <xf numFmtId="0" fontId="41" fillId="0" borderId="87" xfId="24" applyFont="1" applyBorder="1" applyAlignment="1">
      <alignment horizontal="centerContinuous"/>
      <protection/>
    </xf>
    <xf numFmtId="0" fontId="41" fillId="0" borderId="3" xfId="24" applyFont="1" applyBorder="1" applyAlignment="1">
      <alignment horizontal="centerContinuous"/>
      <protection/>
    </xf>
    <xf numFmtId="0" fontId="41" fillId="0" borderId="1" xfId="24" applyFont="1" applyBorder="1" applyAlignment="1">
      <alignment horizontal="centerContinuous"/>
      <protection/>
    </xf>
    <xf numFmtId="0" fontId="0" fillId="0" borderId="3" xfId="24" applyFont="1" applyBorder="1" applyAlignment="1">
      <alignment horizontal="centerContinuous"/>
      <protection/>
    </xf>
    <xf numFmtId="0" fontId="41" fillId="0" borderId="97" xfId="24" applyFont="1" applyBorder="1" applyAlignment="1">
      <alignment horizontal="centerContinuous"/>
      <protection/>
    </xf>
    <xf numFmtId="0" fontId="41" fillId="0" borderId="97" xfId="24" applyFont="1" applyBorder="1" applyAlignment="1">
      <alignment horizontal="center" vertical="center"/>
      <protection/>
    </xf>
    <xf numFmtId="0" fontId="41" fillId="0" borderId="89" xfId="24" applyFont="1" applyBorder="1" applyAlignment="1">
      <alignment horizontal="centerContinuous" vertical="center"/>
      <protection/>
    </xf>
    <xf numFmtId="1" fontId="25" fillId="0" borderId="2" xfId="24" applyNumberFormat="1" applyFont="1" applyBorder="1" applyAlignment="1">
      <alignment horizontal="centerContinuous" vertical="center"/>
      <protection/>
    </xf>
    <xf numFmtId="0" fontId="2" fillId="0" borderId="4" xfId="24" applyFont="1" applyBorder="1">
      <alignment/>
      <protection/>
    </xf>
    <xf numFmtId="0" fontId="0" fillId="0" borderId="3" xfId="24" applyFont="1" applyBorder="1">
      <alignment/>
      <protection/>
    </xf>
    <xf numFmtId="0" fontId="0" fillId="6" borderId="3" xfId="24" applyFont="1" applyFill="1" applyBorder="1">
      <alignment/>
      <protection/>
    </xf>
    <xf numFmtId="199" fontId="25" fillId="0" borderId="3" xfId="24" applyNumberFormat="1" applyFont="1" applyBorder="1">
      <alignment/>
      <protection/>
    </xf>
    <xf numFmtId="0" fontId="2" fillId="0" borderId="3" xfId="0" applyFont="1" applyBorder="1" applyAlignment="1">
      <alignment/>
    </xf>
    <xf numFmtId="0" fontId="25" fillId="0" borderId="3" xfId="24" applyFont="1" applyFill="1" applyBorder="1" applyAlignment="1">
      <alignment horizontal="right"/>
      <protection/>
    </xf>
    <xf numFmtId="199" fontId="25" fillId="0" borderId="3" xfId="24" applyNumberFormat="1" applyFont="1" applyFill="1" applyBorder="1">
      <alignment/>
      <protection/>
    </xf>
    <xf numFmtId="0" fontId="25" fillId="0" borderId="1" xfId="24" applyFont="1" applyBorder="1">
      <alignment/>
      <protection/>
    </xf>
    <xf numFmtId="0" fontId="25" fillId="0" borderId="11" xfId="24" applyFont="1" applyBorder="1">
      <alignment/>
      <protection/>
    </xf>
    <xf numFmtId="199" fontId="0" fillId="0" borderId="3" xfId="24" applyNumberFormat="1" applyFont="1" applyBorder="1">
      <alignment/>
      <protection/>
    </xf>
    <xf numFmtId="0" fontId="25" fillId="0" borderId="3" xfId="24" applyFont="1" applyBorder="1">
      <alignment/>
      <protection/>
    </xf>
    <xf numFmtId="14" fontId="2" fillId="0" borderId="3" xfId="24" applyNumberFormat="1" applyFont="1" applyBorder="1" applyAlignment="1">
      <alignment horizontal="centerContinuous"/>
      <protection/>
    </xf>
    <xf numFmtId="0" fontId="2" fillId="0" borderId="1" xfId="24" applyFont="1" applyBorder="1">
      <alignment/>
      <protection/>
    </xf>
    <xf numFmtId="0" fontId="0" fillId="0" borderId="81" xfId="24" applyFont="1" applyBorder="1">
      <alignment/>
      <protection/>
    </xf>
    <xf numFmtId="198" fontId="25" fillId="0" borderId="81" xfId="24" applyNumberFormat="1" applyFont="1" applyBorder="1" applyAlignment="1">
      <alignment horizontal="right" vertical="center"/>
      <protection/>
    </xf>
    <xf numFmtId="199" fontId="25" fillId="0" borderId="81" xfId="24" applyNumberFormat="1" applyFont="1" applyBorder="1">
      <alignment/>
      <protection/>
    </xf>
    <xf numFmtId="0" fontId="2" fillId="0" borderId="81" xfId="0" applyFont="1" applyBorder="1" applyAlignment="1">
      <alignment/>
    </xf>
    <xf numFmtId="199" fontId="0" fillId="0" borderId="81" xfId="24" applyNumberFormat="1" applyFont="1" applyBorder="1" applyAlignment="1">
      <alignment horizontal="right"/>
      <protection/>
    </xf>
    <xf numFmtId="199" fontId="25" fillId="0" borderId="81" xfId="24" applyNumberFormat="1" applyFont="1" applyFill="1" applyBorder="1">
      <alignment/>
      <protection/>
    </xf>
    <xf numFmtId="0" fontId="0" fillId="0" borderId="4" xfId="24" applyFont="1" applyBorder="1">
      <alignment/>
      <protection/>
    </xf>
    <xf numFmtId="0" fontId="25" fillId="0" borderId="12" xfId="24" applyFont="1" applyBorder="1">
      <alignment/>
      <protection/>
    </xf>
    <xf numFmtId="199" fontId="0" fillId="0" borderId="81" xfId="24" applyNumberFormat="1" applyFont="1" applyBorder="1">
      <alignment/>
      <protection/>
    </xf>
    <xf numFmtId="0" fontId="25" fillId="0" borderId="81" xfId="24" applyFont="1" applyBorder="1">
      <alignment/>
      <protection/>
    </xf>
    <xf numFmtId="0" fontId="47" fillId="0" borderId="81" xfId="24" applyFont="1" applyBorder="1">
      <alignment/>
      <protection/>
    </xf>
    <xf numFmtId="208" fontId="25" fillId="0" borderId="81" xfId="24" applyNumberFormat="1" applyFont="1" applyBorder="1" applyAlignment="1">
      <alignment horizontal="center"/>
      <protection/>
    </xf>
    <xf numFmtId="1" fontId="25" fillId="0" borderId="8" xfId="24" applyNumberFormat="1" applyFont="1" applyBorder="1" applyAlignment="1">
      <alignment horizontal="centerContinuous" vertical="center"/>
      <protection/>
    </xf>
    <xf numFmtId="1" fontId="25" fillId="6" borderId="8" xfId="24" applyNumberFormat="1" applyFont="1" applyFill="1" applyBorder="1" applyAlignment="1">
      <alignment horizontal="centerContinuous" vertical="center"/>
      <protection/>
    </xf>
    <xf numFmtId="1" fontId="25" fillId="6" borderId="1" xfId="24" applyNumberFormat="1" applyFont="1" applyFill="1" applyBorder="1" applyAlignment="1">
      <alignment horizontal="centerContinuous" vertical="center"/>
      <protection/>
    </xf>
    <xf numFmtId="1" fontId="25" fillId="6" borderId="4" xfId="24" applyNumberFormat="1" applyFont="1" applyFill="1" applyBorder="1" applyAlignment="1">
      <alignment horizontal="centerContinuous" vertical="center"/>
      <protection/>
    </xf>
    <xf numFmtId="1" fontId="25" fillId="0" borderId="40" xfId="24" applyNumberFormat="1" applyFont="1" applyBorder="1" applyAlignment="1">
      <alignment horizontal="centerContinuous" vertical="center"/>
      <protection/>
    </xf>
    <xf numFmtId="0" fontId="25" fillId="0" borderId="5" xfId="24" applyFont="1" applyBorder="1" applyAlignment="1">
      <alignment vertical="center"/>
      <protection/>
    </xf>
    <xf numFmtId="0" fontId="25" fillId="0" borderId="6" xfId="24" applyFont="1" applyBorder="1" applyAlignment="1">
      <alignment vertical="center"/>
      <protection/>
    </xf>
    <xf numFmtId="0" fontId="41" fillId="4" borderId="10" xfId="24" applyFont="1" applyFill="1" applyBorder="1" applyAlignment="1">
      <alignment vertical="center"/>
      <protection/>
    </xf>
    <xf numFmtId="0" fontId="2" fillId="0" borderId="2" xfId="24" applyFont="1" applyBorder="1" applyAlignment="1">
      <alignment horizontal="center"/>
      <protection/>
    </xf>
    <xf numFmtId="0" fontId="2" fillId="0" borderId="5" xfId="24" applyFont="1" applyBorder="1" applyAlignment="1">
      <alignment horizontal="center"/>
      <protection/>
    </xf>
    <xf numFmtId="198" fontId="41" fillId="0" borderId="1" xfId="24" applyNumberFormat="1" applyFont="1" applyBorder="1" applyAlignment="1">
      <alignment horizontal="right" vertical="center"/>
      <protection/>
    </xf>
    <xf numFmtId="0" fontId="41" fillId="4" borderId="6" xfId="24" applyFont="1" applyFill="1" applyBorder="1" applyAlignment="1">
      <alignment horizontal="centerContinuous" vertical="center"/>
      <protection/>
    </xf>
    <xf numFmtId="198" fontId="41" fillId="4" borderId="90" xfId="24" applyNumberFormat="1" applyFont="1" applyFill="1" applyBorder="1" applyAlignment="1">
      <alignment horizontal="right" vertical="center"/>
      <protection/>
    </xf>
    <xf numFmtId="198" fontId="41" fillId="0" borderId="41" xfId="24" applyNumberFormat="1" applyFont="1" applyBorder="1" applyAlignment="1">
      <alignment horizontal="right" vertical="center"/>
      <protection/>
    </xf>
    <xf numFmtId="198" fontId="41" fillId="4" borderId="41" xfId="24" applyNumberFormat="1" applyFont="1" applyFill="1" applyBorder="1" applyAlignment="1">
      <alignment horizontal="right" vertical="center"/>
      <protection/>
    </xf>
    <xf numFmtId="198" fontId="41" fillId="4" borderId="45" xfId="24" applyNumberFormat="1" applyFont="1" applyFill="1" applyBorder="1" applyAlignment="1">
      <alignment horizontal="right" vertical="center"/>
      <protection/>
    </xf>
    <xf numFmtId="198" fontId="41" fillId="4" borderId="39" xfId="24" applyNumberFormat="1" applyFont="1" applyFill="1" applyBorder="1" applyAlignment="1">
      <alignment horizontal="right" vertical="center"/>
      <protection/>
    </xf>
    <xf numFmtId="1" fontId="25" fillId="4" borderId="6" xfId="24" applyNumberFormat="1" applyFont="1" applyFill="1" applyBorder="1" applyAlignment="1">
      <alignment horizontal="centerContinuous" vertical="center"/>
      <protection/>
    </xf>
    <xf numFmtId="0" fontId="41" fillId="0" borderId="3" xfId="24" applyFont="1" applyBorder="1" applyAlignment="1">
      <alignment horizontal="center" vertical="center"/>
      <protection/>
    </xf>
    <xf numFmtId="0" fontId="25" fillId="0" borderId="2" xfId="24" applyFont="1" applyBorder="1" applyAlignment="1">
      <alignment horizontal="center" vertical="center"/>
      <protection/>
    </xf>
    <xf numFmtId="0" fontId="21" fillId="0" borderId="10" xfId="24" applyFont="1" applyBorder="1" applyAlignment="1">
      <alignment horizontal="center" vertical="center"/>
      <protection/>
    </xf>
    <xf numFmtId="0" fontId="41" fillId="0" borderId="87" xfId="24" applyFont="1" applyBorder="1" applyAlignment="1">
      <alignment horizontal="centerContinuous" vertical="center"/>
      <protection/>
    </xf>
    <xf numFmtId="0" fontId="25" fillId="0" borderId="5" xfId="24" applyFont="1" applyBorder="1" applyAlignment="1">
      <alignment horizontal="center" vertical="center"/>
      <protection/>
    </xf>
    <xf numFmtId="0" fontId="25" fillId="0" borderId="31" xfId="24" applyFont="1" applyBorder="1" applyAlignment="1">
      <alignment vertical="center"/>
      <protection/>
    </xf>
    <xf numFmtId="0" fontId="25" fillId="0" borderId="6" xfId="24" applyFont="1" applyBorder="1" applyAlignment="1">
      <alignment horizontal="centerContinuous"/>
      <protection/>
    </xf>
    <xf numFmtId="0" fontId="27" fillId="0" borderId="17" xfId="22" applyFont="1" applyBorder="1">
      <alignment/>
      <protection/>
    </xf>
    <xf numFmtId="0" fontId="27" fillId="0" borderId="73" xfId="22" applyFont="1" applyBorder="1">
      <alignment/>
      <protection/>
    </xf>
    <xf numFmtId="0" fontId="28" fillId="0" borderId="15" xfId="22" applyFont="1" applyBorder="1" applyAlignment="1">
      <alignment/>
      <protection/>
    </xf>
    <xf numFmtId="0" fontId="28" fillId="0" borderId="15" xfId="22" applyFont="1" applyBorder="1" applyAlignment="1">
      <alignment horizontal="center"/>
      <protection/>
    </xf>
    <xf numFmtId="0" fontId="28" fillId="0" borderId="15" xfId="22" applyFont="1" applyBorder="1">
      <alignment/>
      <protection/>
    </xf>
    <xf numFmtId="0" fontId="28" fillId="0" borderId="98" xfId="22" applyFont="1" applyBorder="1" applyAlignment="1">
      <alignment horizontal="centerContinuous"/>
      <protection/>
    </xf>
    <xf numFmtId="0" fontId="27" fillId="0" borderId="30" xfId="22" applyFont="1" applyBorder="1" applyAlignment="1">
      <alignment horizontal="centerContinuous"/>
      <protection/>
    </xf>
    <xf numFmtId="0" fontId="28" fillId="0" borderId="30" xfId="22" applyFont="1" applyBorder="1" applyAlignment="1">
      <alignment horizontal="centerContinuous"/>
      <protection/>
    </xf>
    <xf numFmtId="0" fontId="28" fillId="0" borderId="0" xfId="22" applyFont="1" applyBorder="1" applyAlignment="1">
      <alignment horizontal="centerContinuous"/>
      <protection/>
    </xf>
    <xf numFmtId="0" fontId="11" fillId="0" borderId="0" xfId="22" applyFont="1" applyBorder="1" applyAlignment="1">
      <alignment horizontal="centerContinuous"/>
      <protection/>
    </xf>
    <xf numFmtId="0" fontId="11" fillId="0" borderId="8" xfId="22" applyFont="1" applyBorder="1" applyAlignment="1">
      <alignment horizontal="centerContinuous"/>
      <protection/>
    </xf>
    <xf numFmtId="0" fontId="28" fillId="0" borderId="28" xfId="22" applyFont="1" applyBorder="1" applyAlignment="1">
      <alignment horizontal="centerContinuous"/>
      <protection/>
    </xf>
    <xf numFmtId="0" fontId="28" fillId="0" borderId="95" xfId="22" applyFont="1" applyBorder="1" applyAlignment="1">
      <alignment horizontal="centerContinuous"/>
      <protection/>
    </xf>
    <xf numFmtId="0" fontId="0" fillId="0" borderId="30" xfId="0" applyBorder="1" applyAlignment="1">
      <alignment horizontal="centerContinuous"/>
    </xf>
    <xf numFmtId="0" fontId="27" fillId="0" borderId="29" xfId="22" applyFont="1" applyBorder="1" applyAlignment="1">
      <alignment horizontal="centerContinuous"/>
      <protection/>
    </xf>
    <xf numFmtId="0" fontId="27" fillId="0" borderId="99" xfId="22" applyFont="1" applyBorder="1" applyAlignment="1">
      <alignment horizontal="centerContinuous" vertical="center"/>
      <protection/>
    </xf>
    <xf numFmtId="0" fontId="27" fillId="0" borderId="73" xfId="21" applyFont="1" applyBorder="1">
      <alignment/>
      <protection/>
    </xf>
    <xf numFmtId="0" fontId="28" fillId="0" borderId="15" xfId="21" applyFont="1" applyBorder="1" applyAlignment="1">
      <alignment/>
      <protection/>
    </xf>
    <xf numFmtId="0" fontId="28" fillId="0" borderId="15" xfId="21" applyFont="1" applyBorder="1" applyAlignment="1">
      <alignment horizontal="center"/>
      <protection/>
    </xf>
    <xf numFmtId="0" fontId="28" fillId="0" borderId="15" xfId="21" applyFont="1" applyBorder="1">
      <alignment/>
      <protection/>
    </xf>
    <xf numFmtId="0" fontId="28" fillId="0" borderId="98" xfId="21" applyFont="1" applyBorder="1" applyAlignment="1">
      <alignment horizontal="centerContinuous"/>
      <protection/>
    </xf>
    <xf numFmtId="0" fontId="27" fillId="0" borderId="30" xfId="21" applyFont="1" applyBorder="1" applyAlignment="1">
      <alignment horizontal="centerContinuous"/>
      <protection/>
    </xf>
    <xf numFmtId="0" fontId="28" fillId="0" borderId="30" xfId="21" applyFont="1" applyBorder="1" applyAlignment="1">
      <alignment horizontal="centerContinuous"/>
      <protection/>
    </xf>
    <xf numFmtId="0" fontId="28" fillId="0" borderId="0" xfId="21" applyFont="1" applyBorder="1" applyAlignment="1">
      <alignment horizontal="centerContinuous"/>
      <protection/>
    </xf>
    <xf numFmtId="0" fontId="11" fillId="0" borderId="0" xfId="21" applyFont="1" applyBorder="1" applyAlignment="1">
      <alignment horizontal="centerContinuous"/>
      <protection/>
    </xf>
    <xf numFmtId="0" fontId="11" fillId="0" borderId="8" xfId="21" applyFont="1" applyBorder="1" applyAlignment="1">
      <alignment horizontal="centerContinuous"/>
      <protection/>
    </xf>
    <xf numFmtId="0" fontId="28" fillId="0" borderId="28" xfId="21" applyFont="1" applyBorder="1" applyAlignment="1">
      <alignment horizontal="centerContinuous"/>
      <protection/>
    </xf>
    <xf numFmtId="0" fontId="28" fillId="0" borderId="95" xfId="21" applyFont="1" applyBorder="1" applyAlignment="1">
      <alignment horizontal="centerContinuous"/>
      <protection/>
    </xf>
    <xf numFmtId="0" fontId="0" fillId="0" borderId="0" xfId="0" applyBorder="1" applyAlignment="1">
      <alignment horizontal="centerContinuous"/>
    </xf>
    <xf numFmtId="0" fontId="28" fillId="0" borderId="88" xfId="21" applyFont="1" applyBorder="1" applyAlignment="1">
      <alignment horizontal="centerContinuous"/>
      <protection/>
    </xf>
    <xf numFmtId="0" fontId="27" fillId="0" borderId="29" xfId="21" applyFont="1" applyBorder="1" applyAlignment="1">
      <alignment horizontal="centerContinuous"/>
      <protection/>
    </xf>
    <xf numFmtId="0" fontId="27" fillId="0" borderId="99" xfId="21" applyFont="1" applyBorder="1" applyAlignment="1">
      <alignment horizontal="centerContinuous" vertical="center"/>
      <protection/>
    </xf>
    <xf numFmtId="0" fontId="26" fillId="0" borderId="0" xfId="21" applyFont="1">
      <alignment/>
      <protection/>
    </xf>
    <xf numFmtId="0" fontId="27" fillId="0" borderId="17" xfId="23" applyFont="1" applyBorder="1">
      <alignment/>
      <protection/>
    </xf>
    <xf numFmtId="0" fontId="27" fillId="0" borderId="73" xfId="23" applyFont="1" applyBorder="1">
      <alignment/>
      <protection/>
    </xf>
    <xf numFmtId="0" fontId="28" fillId="0" borderId="15" xfId="23" applyFont="1" applyBorder="1" applyAlignment="1">
      <alignment/>
      <protection/>
    </xf>
    <xf numFmtId="0" fontId="28" fillId="0" borderId="15" xfId="23" applyFont="1" applyBorder="1" applyAlignment="1">
      <alignment horizontal="center"/>
      <protection/>
    </xf>
    <xf numFmtId="0" fontId="28" fillId="0" borderId="15" xfId="23" applyFont="1" applyBorder="1">
      <alignment/>
      <protection/>
    </xf>
    <xf numFmtId="0" fontId="28" fillId="0" borderId="98" xfId="23" applyFont="1" applyBorder="1" applyAlignment="1">
      <alignment horizontal="centerContinuous"/>
      <protection/>
    </xf>
    <xf numFmtId="0" fontId="27" fillId="0" borderId="30" xfId="23" applyFont="1" applyBorder="1" applyAlignment="1">
      <alignment horizontal="centerContinuous"/>
      <protection/>
    </xf>
    <xf numFmtId="0" fontId="28" fillId="0" borderId="30" xfId="23" applyFont="1" applyBorder="1" applyAlignment="1">
      <alignment horizontal="centerContinuous"/>
      <protection/>
    </xf>
    <xf numFmtId="0" fontId="28" fillId="0" borderId="0" xfId="23" applyFont="1" applyBorder="1" applyAlignment="1">
      <alignment horizontal="centerContinuous"/>
      <protection/>
    </xf>
    <xf numFmtId="0" fontId="11" fillId="0" borderId="0" xfId="23" applyFont="1" applyBorder="1" applyAlignment="1">
      <alignment horizontal="centerContinuous"/>
      <protection/>
    </xf>
    <xf numFmtId="0" fontId="11" fillId="0" borderId="8" xfId="23" applyFont="1" applyBorder="1" applyAlignment="1">
      <alignment horizontal="centerContinuous"/>
      <protection/>
    </xf>
    <xf numFmtId="0" fontId="28" fillId="0" borderId="28" xfId="23" applyFont="1" applyBorder="1" applyAlignment="1">
      <alignment horizontal="centerContinuous"/>
      <protection/>
    </xf>
    <xf numFmtId="0" fontId="28" fillId="0" borderId="95" xfId="23" applyFont="1" applyBorder="1" applyAlignment="1">
      <alignment horizontal="centerContinuous"/>
      <protection/>
    </xf>
    <xf numFmtId="0" fontId="28" fillId="0" borderId="88" xfId="23" applyFont="1" applyBorder="1" applyAlignment="1">
      <alignment horizontal="centerContinuous"/>
      <protection/>
    </xf>
    <xf numFmtId="0" fontId="27" fillId="0" borderId="29" xfId="23" applyFont="1" applyBorder="1" applyAlignment="1">
      <alignment horizontal="centerContinuous"/>
      <protection/>
    </xf>
    <xf numFmtId="0" fontId="27" fillId="0" borderId="99" xfId="23" applyFont="1" applyBorder="1" applyAlignment="1">
      <alignment horizontal="centerContinuous" vertical="center"/>
      <protection/>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1" fillId="0" borderId="0" xfId="0" applyFont="1" applyFill="1" applyAlignment="1">
      <alignment horizontal="center"/>
    </xf>
    <xf numFmtId="0" fontId="0" fillId="0" borderId="0" xfId="0" applyFont="1" applyAlignment="1">
      <alignment horizontal="right" vertical="top" wrapText="1"/>
    </xf>
    <xf numFmtId="0" fontId="1" fillId="0" borderId="0" xfId="0" applyFont="1" applyAlignment="1">
      <alignment horizontal="center"/>
    </xf>
    <xf numFmtId="0" fontId="21" fillId="0" borderId="0" xfId="0" applyFont="1" applyAlignment="1">
      <alignment horizontal="center"/>
    </xf>
    <xf numFmtId="0" fontId="21" fillId="0" borderId="0" xfId="0" applyFont="1" applyBorder="1" applyAlignment="1">
      <alignment horizontal="center"/>
    </xf>
    <xf numFmtId="0" fontId="2" fillId="0" borderId="1" xfId="0" applyFont="1" applyBorder="1" applyAlignment="1">
      <alignment horizontal="center" vertical="center"/>
    </xf>
    <xf numFmtId="0" fontId="21" fillId="0" borderId="4" xfId="0" applyFont="1" applyBorder="1" applyAlignment="1">
      <alignment horizontal="center" vertical="center"/>
    </xf>
    <xf numFmtId="0" fontId="2" fillId="0" borderId="7" xfId="0" applyFont="1" applyBorder="1" applyAlignment="1">
      <alignment horizontal="center" vertical="center"/>
    </xf>
    <xf numFmtId="0" fontId="2" fillId="0" borderId="39"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xf>
    <xf numFmtId="0" fontId="2" fillId="0" borderId="39" xfId="0" applyFont="1" applyBorder="1" applyAlignment="1">
      <alignment horizontal="center"/>
    </xf>
    <xf numFmtId="0" fontId="21" fillId="0" borderId="0" xfId="0" applyFont="1" applyAlignment="1">
      <alignment horizontal="center"/>
    </xf>
    <xf numFmtId="0" fontId="21" fillId="0" borderId="8"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Fill="1" applyBorder="1" applyAlignment="1">
      <alignment horizontal="center" vertical="center"/>
    </xf>
    <xf numFmtId="0" fontId="21" fillId="0" borderId="4" xfId="0" applyFont="1" applyFill="1" applyBorder="1" applyAlignment="1">
      <alignment horizontal="center" vertical="center"/>
    </xf>
    <xf numFmtId="0" fontId="1" fillId="0" borderId="0" xfId="0" applyFont="1" applyFill="1" applyAlignment="1">
      <alignment horizontal="center"/>
    </xf>
    <xf numFmtId="0" fontId="21" fillId="0" borderId="0" xfId="0" applyFont="1" applyFill="1" applyBorder="1" applyAlignment="1">
      <alignment horizontal="center"/>
    </xf>
    <xf numFmtId="0" fontId="21" fillId="0" borderId="0" xfId="0" applyFont="1" applyFill="1" applyAlignment="1">
      <alignment horizontal="center"/>
    </xf>
    <xf numFmtId="0" fontId="27" fillId="0" borderId="100" xfId="21" applyFont="1" applyBorder="1" applyAlignment="1">
      <alignment horizontal="center" vertical="center"/>
      <protection/>
    </xf>
    <xf numFmtId="0" fontId="27" fillId="0" borderId="99" xfId="21" applyFont="1" applyBorder="1" applyAlignment="1">
      <alignment horizontal="center" vertical="center"/>
      <protection/>
    </xf>
    <xf numFmtId="0" fontId="27" fillId="0" borderId="90" xfId="21" applyFont="1" applyBorder="1" applyAlignment="1">
      <alignment horizontal="center"/>
      <protection/>
    </xf>
    <xf numFmtId="0" fontId="27" fillId="0" borderId="39" xfId="21" applyFont="1" applyBorder="1" applyAlignment="1">
      <alignment horizontal="center"/>
      <protection/>
    </xf>
    <xf numFmtId="0" fontId="27" fillId="0" borderId="45" xfId="21" applyFont="1" applyBorder="1" applyAlignment="1">
      <alignment horizontal="center"/>
      <protection/>
    </xf>
    <xf numFmtId="0" fontId="27" fillId="0" borderId="100" xfId="23" applyFont="1" applyBorder="1" applyAlignment="1">
      <alignment horizontal="center" vertical="center"/>
      <protection/>
    </xf>
    <xf numFmtId="0" fontId="27" fillId="0" borderId="99" xfId="23" applyFont="1" applyBorder="1" applyAlignment="1">
      <alignment horizontal="center" vertical="center"/>
      <protection/>
    </xf>
    <xf numFmtId="0" fontId="27" fillId="0" borderId="100" xfId="22" applyFont="1" applyBorder="1" applyAlignment="1">
      <alignment horizontal="center"/>
      <protection/>
    </xf>
    <xf numFmtId="0" fontId="27" fillId="0" borderId="99" xfId="22" applyFont="1" applyBorder="1" applyAlignment="1">
      <alignment horizontal="center"/>
      <protection/>
    </xf>
    <xf numFmtId="0" fontId="2" fillId="0" borderId="73" xfId="0" applyFont="1" applyBorder="1" applyAlignment="1">
      <alignment/>
    </xf>
    <xf numFmtId="0" fontId="21" fillId="0" borderId="8" xfId="0" applyFont="1" applyBorder="1" applyAlignment="1">
      <alignment/>
    </xf>
    <xf numFmtId="0" fontId="2" fillId="0" borderId="8" xfId="0" applyFont="1" applyBorder="1" applyAlignment="1">
      <alignment/>
    </xf>
    <xf numFmtId="0" fontId="21" fillId="0" borderId="48" xfId="0" applyFont="1" applyBorder="1" applyAlignment="1">
      <alignment/>
    </xf>
    <xf numFmtId="49" fontId="1" fillId="0" borderId="0" xfId="0" applyNumberFormat="1" applyFont="1" applyAlignment="1">
      <alignment horizontal="center"/>
    </xf>
    <xf numFmtId="0" fontId="21" fillId="0" borderId="8"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89" xfId="0" applyFont="1" applyFill="1" applyBorder="1" applyAlignment="1">
      <alignment horizontal="center" vertical="center" wrapText="1"/>
    </xf>
    <xf numFmtId="0" fontId="2" fillId="0" borderId="101"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67" xfId="0" applyFont="1" applyFill="1" applyBorder="1" applyAlignment="1">
      <alignment vertical="center"/>
    </xf>
    <xf numFmtId="0" fontId="2" fillId="0" borderId="46"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96" xfId="0" applyFont="1" applyFill="1" applyBorder="1" applyAlignment="1">
      <alignment horizontal="center" vertical="center" wrapText="1"/>
    </xf>
    <xf numFmtId="0" fontId="2" fillId="0" borderId="102" xfId="0" applyFont="1" applyFill="1" applyBorder="1" applyAlignment="1">
      <alignment horizontal="center" vertical="center" wrapText="1"/>
    </xf>
    <xf numFmtId="0" fontId="2" fillId="0" borderId="66" xfId="0" applyFont="1" applyFill="1" applyBorder="1" applyAlignment="1">
      <alignment vertical="center"/>
    </xf>
    <xf numFmtId="0" fontId="2" fillId="0" borderId="1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8" fillId="0" borderId="0" xfId="24" applyFont="1" applyBorder="1" applyAlignment="1" quotePrefix="1">
      <alignment horizontal="right" textRotation="180"/>
      <protection/>
    </xf>
    <xf numFmtId="0" fontId="8" fillId="0" borderId="0" xfId="24" applyFont="1" applyBorder="1" applyAlignment="1">
      <alignment horizontal="right" textRotation="180"/>
      <protection/>
    </xf>
    <xf numFmtId="0" fontId="25" fillId="0" borderId="103" xfId="24" applyFont="1" applyBorder="1" applyAlignment="1">
      <alignment horizontal="center" vertical="center"/>
      <protection/>
    </xf>
    <xf numFmtId="0" fontId="25" fillId="0" borderId="99" xfId="24" applyFont="1" applyBorder="1" applyAlignment="1">
      <alignment horizontal="center" vertical="center"/>
      <protection/>
    </xf>
    <xf numFmtId="0" fontId="25" fillId="0" borderId="2" xfId="24" applyFont="1" applyBorder="1" applyAlignment="1">
      <alignment horizontal="center" vertical="center" wrapText="1"/>
      <protection/>
    </xf>
    <xf numFmtId="0" fontId="25" fillId="0" borderId="10" xfId="24" applyFont="1" applyBorder="1" applyAlignment="1">
      <alignment horizontal="center" vertical="center"/>
      <protection/>
    </xf>
    <xf numFmtId="0" fontId="25" fillId="0" borderId="5" xfId="24" applyFont="1" applyBorder="1" applyAlignment="1">
      <alignment horizontal="center" vertical="center"/>
      <protection/>
    </xf>
    <xf numFmtId="0" fontId="58" fillId="0" borderId="0" xfId="0" applyFont="1" applyAlignment="1">
      <alignment horizontal="center" wrapText="1"/>
    </xf>
    <xf numFmtId="0" fontId="0" fillId="0" borderId="0" xfId="0" applyAlignment="1">
      <alignment wrapText="1"/>
    </xf>
    <xf numFmtId="0" fontId="1" fillId="0" borderId="0" xfId="0" applyFont="1" applyAlignment="1">
      <alignment/>
    </xf>
    <xf numFmtId="0" fontId="5" fillId="0" borderId="0" xfId="0" applyFont="1" applyAlignment="1">
      <alignment/>
    </xf>
    <xf numFmtId="0" fontId="1" fillId="0" borderId="0" xfId="0" applyFont="1" applyAlignment="1">
      <alignment wrapText="1"/>
    </xf>
    <xf numFmtId="0" fontId="0" fillId="0" borderId="0" xfId="0" applyNumberFormat="1" applyAlignment="1">
      <alignment wrapText="1"/>
    </xf>
    <xf numFmtId="0" fontId="54" fillId="0" borderId="0" xfId="0" applyFont="1" applyAlignment="1">
      <alignment/>
    </xf>
    <xf numFmtId="0" fontId="0" fillId="0" borderId="0" xfId="0" applyAlignment="1">
      <alignment/>
    </xf>
    <xf numFmtId="0" fontId="5" fillId="0" borderId="0" xfId="0" applyFont="1" applyAlignment="1">
      <alignment horizontal="center"/>
    </xf>
    <xf numFmtId="0" fontId="5" fillId="0" borderId="0" xfId="0" applyFont="1" applyAlignment="1">
      <alignment/>
    </xf>
    <xf numFmtId="0" fontId="0" fillId="0" borderId="0" xfId="0" applyAlignment="1">
      <alignment horizontal="center"/>
    </xf>
    <xf numFmtId="0" fontId="5" fillId="0" borderId="0" xfId="0" applyFont="1" applyAlignment="1">
      <alignment/>
    </xf>
  </cellXfs>
  <cellStyles count="13">
    <cellStyle name="Normal" xfId="0"/>
    <cellStyle name="Followed Hyperlink" xfId="15"/>
    <cellStyle name="Comma" xfId="16"/>
    <cellStyle name="Comma [0]" xfId="17"/>
    <cellStyle name="Euro" xfId="18"/>
    <cellStyle name="Hyperlink" xfId="19"/>
    <cellStyle name="Percent" xfId="20"/>
    <cellStyle name="Standard_DR-phys.Einheiten" xfId="21"/>
    <cellStyle name="Standard_DR-RÖE" xfId="22"/>
    <cellStyle name="Standard_DR-SKE" xfId="23"/>
    <cellStyle name="Standard_DR-Terajoule" xfId="24"/>
    <cellStyle name="Currency" xfId="25"/>
    <cellStyle name="Currency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latin typeface="Arial"/>
                <a:ea typeface="Arial"/>
                <a:cs typeface="Arial"/>
              </a:rPr>
              <a:t>1. Primärenergieverbrauch nach Energieträgern 
1990 bis 2007
</a:t>
            </a:r>
          </a:p>
        </c:rich>
      </c:tx>
      <c:layout>
        <c:manualLayout>
          <c:xMode val="factor"/>
          <c:yMode val="factor"/>
          <c:x val="0.02175"/>
          <c:y val="0.0105"/>
        </c:manualLayout>
      </c:layout>
      <c:spPr>
        <a:noFill/>
        <a:ln>
          <a:noFill/>
        </a:ln>
      </c:spPr>
    </c:title>
    <c:plotArea>
      <c:layout>
        <c:manualLayout>
          <c:xMode val="edge"/>
          <c:yMode val="edge"/>
          <c:x val="0.0385"/>
          <c:y val="0.17225"/>
          <c:w val="0.907"/>
          <c:h val="0.5965"/>
        </c:manualLayout>
      </c:layout>
      <c:areaChart>
        <c:grouping val="stacked"/>
        <c:varyColors val="0"/>
        <c:ser>
          <c:idx val="0"/>
          <c:order val="0"/>
          <c:tx>
            <c:v>Kohlen</c:v>
          </c:tx>
          <c:spPr>
            <a:solidFill>
              <a:srgbClr val="000000"/>
            </a:solidFill>
            <a:ln w="3175">
              <a:noFill/>
            </a:ln>
          </c:spPr>
          <c:extLst>
            <c:ext xmlns:c14="http://schemas.microsoft.com/office/drawing/2007/8/2/chart" uri="{6F2FDCE9-48DA-4B69-8628-5D25D57E5C99}">
              <c14:invertSolidFillFmt>
                <c14:spPr>
                  <a:solidFill>
                    <a:srgbClr val="333333"/>
                  </a:solidFill>
                </c14:spPr>
              </c14:invertSolidFillFmt>
            </c:ext>
          </c:extLst>
          <c:cat>
            <c:numLit>
              <c:ptCount val="1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numLit>
          </c:cat>
          <c:val>
            <c:numLit>
              <c:ptCount val="18"/>
              <c:pt idx="0">
                <c:v>233.565</c:v>
              </c:pt>
              <c:pt idx="1">
                <c:v>164.973</c:v>
              </c:pt>
              <c:pt idx="2">
                <c:v>110.854</c:v>
              </c:pt>
              <c:pt idx="3">
                <c:v>77.508</c:v>
              </c:pt>
              <c:pt idx="4">
                <c:v>45.404</c:v>
              </c:pt>
              <c:pt idx="5">
                <c:v>28.303</c:v>
              </c:pt>
              <c:pt idx="6">
                <c:v>19.331</c:v>
              </c:pt>
              <c:pt idx="7">
                <c:v>12.525</c:v>
              </c:pt>
              <c:pt idx="8">
                <c:v>8.718</c:v>
              </c:pt>
              <c:pt idx="9">
                <c:v>7.998</c:v>
              </c:pt>
              <c:pt idx="10">
                <c:v>6.234</c:v>
              </c:pt>
              <c:pt idx="11">
                <c:v>5.124</c:v>
              </c:pt>
              <c:pt idx="12">
                <c:v>5.104</c:v>
              </c:pt>
              <c:pt idx="13">
                <c:v>4.533</c:v>
              </c:pt>
              <c:pt idx="14">
                <c:v>4.391</c:v>
              </c:pt>
              <c:pt idx="15">
                <c:v>4.579649606</c:v>
              </c:pt>
              <c:pt idx="16">
                <c:v>4.298302374</c:v>
              </c:pt>
              <c:pt idx="17">
                <c:v>5.223166239</c:v>
              </c:pt>
            </c:numLit>
          </c:val>
        </c:ser>
        <c:ser>
          <c:idx val="1"/>
          <c:order val="1"/>
          <c:tx>
            <c:v>Mineralöle</c:v>
          </c:tx>
          <c:spPr>
            <a:solidFill>
              <a:srgbClr val="00FFFF"/>
            </a:solidFill>
            <a:ln w="3175">
              <a:noFill/>
            </a:ln>
          </c:spPr>
          <c:extLst>
            <c:ext xmlns:c14="http://schemas.microsoft.com/office/drawing/2007/8/2/chart" uri="{6F2FDCE9-48DA-4B69-8628-5D25D57E5C99}">
              <c14:invertSolidFillFmt>
                <c14:spPr>
                  <a:solidFill>
                    <a:srgbClr val="333333"/>
                  </a:solidFill>
                </c14:spPr>
              </c14:invertSolidFillFmt>
            </c:ext>
          </c:extLst>
          <c:cat>
            <c:numLit>
              <c:ptCount val="1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numLit>
          </c:cat>
          <c:val>
            <c:numLit>
              <c:ptCount val="18"/>
              <c:pt idx="0">
                <c:v>55.976</c:v>
              </c:pt>
              <c:pt idx="1">
                <c:v>72.375</c:v>
              </c:pt>
              <c:pt idx="2">
                <c:v>85.669</c:v>
              </c:pt>
              <c:pt idx="3">
                <c:v>92.888</c:v>
              </c:pt>
              <c:pt idx="4">
                <c:v>99.127</c:v>
              </c:pt>
              <c:pt idx="5">
                <c:v>104.788</c:v>
              </c:pt>
              <c:pt idx="6">
                <c:v>102.908</c:v>
              </c:pt>
              <c:pt idx="7">
                <c:v>99.878</c:v>
              </c:pt>
              <c:pt idx="8">
                <c:v>103.249</c:v>
              </c:pt>
              <c:pt idx="9">
                <c:v>102.877</c:v>
              </c:pt>
              <c:pt idx="10">
                <c:v>98.681</c:v>
              </c:pt>
              <c:pt idx="11">
                <c:v>100.479</c:v>
              </c:pt>
              <c:pt idx="12">
                <c:v>96.80943857644</c:v>
              </c:pt>
              <c:pt idx="13">
                <c:v>93.048766701</c:v>
              </c:pt>
              <c:pt idx="14">
                <c:v>91.4918465318912</c:v>
              </c:pt>
              <c:pt idx="15">
                <c:v>87.91648203696</c:v>
              </c:pt>
              <c:pt idx="16">
                <c:v>87.40334742256</c:v>
              </c:pt>
              <c:pt idx="17">
                <c:v>75.256855585</c:v>
              </c:pt>
            </c:numLit>
          </c:val>
        </c:ser>
        <c:ser>
          <c:idx val="2"/>
          <c:order val="2"/>
          <c:tx>
            <c:v>Gase</c:v>
          </c:tx>
          <c:spPr>
            <a:solidFill>
              <a:srgbClr val="FF00FF"/>
            </a:solidFill>
            <a:ln w="3175">
              <a:noFill/>
            </a:ln>
          </c:spPr>
          <c:extLst>
            <c:ext xmlns:c14="http://schemas.microsoft.com/office/drawing/2007/8/2/chart" uri="{6F2FDCE9-48DA-4B69-8628-5D25D57E5C99}">
              <c14:invertSolidFillFmt>
                <c14:spPr>
                  <a:solidFill>
                    <a:srgbClr val="333333"/>
                  </a:solidFill>
                </c14:spPr>
              </c14:invertSolidFillFmt>
            </c:ext>
          </c:extLst>
          <c:cat>
            <c:numLit>
              <c:ptCount val="1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numLit>
          </c:cat>
          <c:val>
            <c:numLit>
              <c:ptCount val="18"/>
              <c:pt idx="0">
                <c:v>21.792</c:v>
              </c:pt>
              <c:pt idx="1">
                <c:v>18.636</c:v>
              </c:pt>
              <c:pt idx="2">
                <c:v>29.106</c:v>
              </c:pt>
              <c:pt idx="3">
                <c:v>39.411</c:v>
              </c:pt>
              <c:pt idx="4">
                <c:v>45.164</c:v>
              </c:pt>
              <c:pt idx="5">
                <c:v>60.65</c:v>
              </c:pt>
              <c:pt idx="6">
                <c:v>81.11</c:v>
              </c:pt>
              <c:pt idx="7">
                <c:v>83.366</c:v>
              </c:pt>
              <c:pt idx="8">
                <c:v>83.816</c:v>
              </c:pt>
              <c:pt idx="9">
                <c:v>83.619</c:v>
              </c:pt>
              <c:pt idx="10">
                <c:v>83.155</c:v>
              </c:pt>
              <c:pt idx="11">
                <c:v>86.377</c:v>
              </c:pt>
              <c:pt idx="12">
                <c:v>86.647999212112</c:v>
              </c:pt>
              <c:pt idx="13">
                <c:v>88.29206057212</c:v>
              </c:pt>
              <c:pt idx="14">
                <c:v>89.962829</c:v>
              </c:pt>
              <c:pt idx="15">
                <c:v>89.962829</c:v>
              </c:pt>
              <c:pt idx="16">
                <c:v>89.114624528</c:v>
              </c:pt>
              <c:pt idx="17">
                <c:v>83.976375712</c:v>
              </c:pt>
            </c:numLit>
          </c:val>
        </c:ser>
        <c:ser>
          <c:idx val="4"/>
          <c:order val="3"/>
          <c:tx>
            <c:v>Strom</c:v>
          </c:tx>
          <c:spPr>
            <a:solidFill>
              <a:srgbClr val="FFFF00"/>
            </a:solidFill>
            <a:ln w="3175">
              <a:noFill/>
            </a:ln>
          </c:spPr>
          <c:extLst>
            <c:ext xmlns:c14="http://schemas.microsoft.com/office/drawing/2007/8/2/chart" uri="{6F2FDCE9-48DA-4B69-8628-5D25D57E5C99}">
              <c14:invertSolidFillFmt>
                <c14:spPr>
                  <a:solidFill>
                    <a:srgbClr val="000000"/>
                  </a:solidFill>
                </c14:spPr>
              </c14:invertSolidFillFmt>
            </c:ext>
          </c:extLst>
          <c:cat>
            <c:numLit>
              <c:ptCount val="1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numLit>
          </c:cat>
          <c:val>
            <c:numLit>
              <c:ptCount val="18"/>
              <c:pt idx="0">
                <c:v>41.242</c:v>
              </c:pt>
              <c:pt idx="1">
                <c:v>30.105</c:v>
              </c:pt>
              <c:pt idx="2">
                <c:v>28.912</c:v>
              </c:pt>
              <c:pt idx="3">
                <c:v>27.86</c:v>
              </c:pt>
              <c:pt idx="4">
                <c:v>29.26</c:v>
              </c:pt>
              <c:pt idx="5">
                <c:v>29.803</c:v>
              </c:pt>
              <c:pt idx="6">
                <c:v>27.462</c:v>
              </c:pt>
              <c:pt idx="7">
                <c:v>26.344</c:v>
              </c:pt>
              <c:pt idx="8">
                <c:v>26.409</c:v>
              </c:pt>
              <c:pt idx="9">
                <c:v>27.971</c:v>
              </c:pt>
              <c:pt idx="10">
                <c:v>27.664</c:v>
              </c:pt>
              <c:pt idx="11">
                <c:v>28.306</c:v>
              </c:pt>
              <c:pt idx="12">
                <c:v>34.9735824</c:v>
              </c:pt>
              <c:pt idx="13">
                <c:v>34.6277481336</c:v>
              </c:pt>
              <c:pt idx="14">
                <c:v>27.813834</c:v>
              </c:pt>
              <c:pt idx="15">
                <c:v>30.463156799999897</c:v>
              </c:pt>
              <c:pt idx="16">
                <c:v>30.4526736</c:v>
              </c:pt>
              <c:pt idx="17">
                <c:v>35.6943095496</c:v>
              </c:pt>
            </c:numLit>
          </c:val>
        </c:ser>
        <c:ser>
          <c:idx val="5"/>
          <c:order val="4"/>
          <c:tx>
            <c:v>Erneuerbare ET</c:v>
          </c:tx>
          <c:spPr>
            <a:solidFill>
              <a:srgbClr val="339966"/>
            </a:solidFill>
            <a:ln w="3175">
              <a:noFill/>
            </a:ln>
          </c:spPr>
          <c:extLst>
            <c:ext xmlns:c14="http://schemas.microsoft.com/office/drawing/2007/8/2/chart" uri="{6F2FDCE9-48DA-4B69-8628-5D25D57E5C99}">
              <c14:invertSolidFillFmt>
                <c14:spPr>
                  <a:solidFill>
                    <a:srgbClr val="333333"/>
                  </a:solidFill>
                </c14:spPr>
              </c14:invertSolidFillFmt>
            </c:ext>
          </c:extLst>
          <c:cat>
            <c:numLit>
              <c:ptCount val="1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numLit>
          </c:cat>
          <c:val>
            <c:numLit>
              <c:ptCount val="18"/>
              <c:pt idx="0">
                <c:v>1.951</c:v>
              </c:pt>
              <c:pt idx="1">
                <c:v>1.519</c:v>
              </c:pt>
              <c:pt idx="2">
                <c:v>1.566</c:v>
              </c:pt>
              <c:pt idx="3">
                <c:v>1.382</c:v>
              </c:pt>
              <c:pt idx="4">
                <c:v>2.069</c:v>
              </c:pt>
              <c:pt idx="5">
                <c:v>2.4</c:v>
              </c:pt>
              <c:pt idx="6">
                <c:v>2.509</c:v>
              </c:pt>
              <c:pt idx="7">
                <c:v>3.551</c:v>
              </c:pt>
              <c:pt idx="8">
                <c:v>4.158</c:v>
              </c:pt>
              <c:pt idx="9">
                <c:v>4.657</c:v>
              </c:pt>
              <c:pt idx="10">
                <c:v>7.784</c:v>
              </c:pt>
              <c:pt idx="11">
                <c:v>9.069</c:v>
              </c:pt>
              <c:pt idx="12">
                <c:v>17.195</c:v>
              </c:pt>
              <c:pt idx="13">
                <c:v>27.8579896905897</c:v>
              </c:pt>
              <c:pt idx="14">
                <c:v>32.7011684564115</c:v>
              </c:pt>
              <c:pt idx="15">
                <c:v>34.6867753355583</c:v>
              </c:pt>
              <c:pt idx="16">
                <c:v>38.721440158133</c:v>
              </c:pt>
              <c:pt idx="17">
                <c:v>46.6820235693762</c:v>
              </c:pt>
            </c:numLit>
          </c:val>
        </c:ser>
        <c:ser>
          <c:idx val="6"/>
          <c:order val="5"/>
          <c:tx>
            <c:v>Fernwärme</c:v>
          </c:tx>
          <c:spPr>
            <a:ln w="3175">
              <a:noFill/>
            </a:ln>
          </c:spPr>
          <c:extLst>
            <c:ext xmlns:c14="http://schemas.microsoft.com/office/drawing/2007/8/2/chart" uri="{6F2FDCE9-48DA-4B69-8628-5D25D57E5C99}">
              <c14:invertSolidFillFmt>
                <c14:spPr>
                  <a:solidFill>
                    <a:srgbClr val="000000"/>
                  </a:solidFill>
                </c14:spPr>
              </c14:invertSolidFillFmt>
            </c:ext>
          </c:extLst>
          <c:cat>
            <c:numLit>
              <c:ptCount val="1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numLit>
          </c:cat>
          <c:val>
            <c:numLit>
              <c:ptCount val="18"/>
              <c:pt idx="4">
                <c:v>0.16</c:v>
              </c:pt>
              <c:pt idx="5">
                <c:v>0.022</c:v>
              </c:pt>
              <c:pt idx="6">
                <c:v>1.618</c:v>
              </c:pt>
              <c:pt idx="7">
                <c:v>1.666</c:v>
              </c:pt>
              <c:pt idx="8">
                <c:v>0.865</c:v>
              </c:pt>
              <c:pt idx="9">
                <c:v>0.75</c:v>
              </c:pt>
              <c:pt idx="10">
                <c:v>0.56</c:v>
              </c:pt>
              <c:pt idx="11">
                <c:v>0.469</c:v>
              </c:pt>
              <c:pt idx="12">
                <c:v>0.054</c:v>
              </c:pt>
              <c:pt idx="13">
                <c:v>0.364</c:v>
              </c:pt>
              <c:pt idx="14">
                <c:v>0.271</c:v>
              </c:pt>
              <c:pt idx="15">
                <c:v>0.2916</c:v>
              </c:pt>
              <c:pt idx="16">
                <c:v>0.2709468</c:v>
              </c:pt>
              <c:pt idx="17">
                <c:v>0.26586</c:v>
              </c:pt>
            </c:numLit>
          </c:val>
        </c:ser>
        <c:ser>
          <c:idx val="7"/>
          <c:order val="6"/>
          <c:tx>
            <c:v>Sonstige</c:v>
          </c:tx>
          <c:spPr>
            <a:solidFill>
              <a:srgbClr val="FF0000"/>
            </a:solidFill>
            <a:ln w="3175">
              <a:noFill/>
            </a:ln>
          </c:spPr>
          <c:extLst>
            <c:ext xmlns:c14="http://schemas.microsoft.com/office/drawing/2007/8/2/chart" uri="{6F2FDCE9-48DA-4B69-8628-5D25D57E5C99}">
              <c14:invertSolidFillFmt>
                <c14:spPr>
                  <a:solidFill>
                    <a:srgbClr val="FFFFFF"/>
                  </a:solidFill>
                </c14:spPr>
              </c14:invertSolidFillFmt>
            </c:ext>
          </c:extLst>
          <c:cat>
            <c:numLit>
              <c:ptCount val="1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numLit>
          </c:cat>
          <c:val>
            <c:numLit>
              <c:ptCount val="18"/>
              <c:pt idx="13">
                <c:v>0.864</c:v>
              </c:pt>
              <c:pt idx="14">
                <c:v>0.544</c:v>
              </c:pt>
              <c:pt idx="15">
                <c:v>0.650667</c:v>
              </c:pt>
              <c:pt idx="16">
                <c:v>0.365054</c:v>
              </c:pt>
              <c:pt idx="17">
                <c:v>1.5061</c:v>
              </c:pt>
            </c:numLit>
          </c:val>
        </c:ser>
        <c:axId val="51561272"/>
        <c:axId val="61398265"/>
      </c:areaChart>
      <c:catAx>
        <c:axId val="51561272"/>
        <c:scaling>
          <c:orientation val="minMax"/>
        </c:scaling>
        <c:axPos val="b"/>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61398265"/>
        <c:crosses val="autoZero"/>
        <c:auto val="1"/>
        <c:lblOffset val="100"/>
        <c:tickLblSkip val="2"/>
        <c:noMultiLvlLbl val="0"/>
      </c:catAx>
      <c:valAx>
        <c:axId val="61398265"/>
        <c:scaling>
          <c:orientation val="minMax"/>
          <c:max val="500"/>
        </c:scaling>
        <c:axPos val="l"/>
        <c:majorGridlines/>
        <c:delete val="0"/>
        <c:numFmt formatCode="0" sourceLinked="0"/>
        <c:majorTickMark val="out"/>
        <c:minorTickMark val="none"/>
        <c:tickLblPos val="nextTo"/>
        <c:txPr>
          <a:bodyPr/>
          <a:lstStyle/>
          <a:p>
            <a:pPr>
              <a:defRPr lang="en-US" cap="none" sz="1100" b="0" i="0" u="none" baseline="0">
                <a:latin typeface="Arial"/>
                <a:ea typeface="Arial"/>
                <a:cs typeface="Arial"/>
              </a:defRPr>
            </a:pPr>
          </a:p>
        </c:txPr>
        <c:crossAx val="51561272"/>
        <c:crossesAt val="1"/>
        <c:crossBetween val="midCat"/>
        <c:dispUnits/>
        <c:majorUnit val="100"/>
      </c:valAx>
      <c:spPr>
        <a:solidFill>
          <a:srgbClr val="FFFFFF"/>
        </a:solidFill>
        <a:ln w="12700">
          <a:solidFill/>
        </a:ln>
      </c:spPr>
    </c:plotArea>
    <c:legend>
      <c:legendPos val="b"/>
      <c:layout>
        <c:manualLayout>
          <c:xMode val="edge"/>
          <c:yMode val="edge"/>
          <c:x val="0.169"/>
          <c:y val="0.78525"/>
          <c:w val="0.831"/>
          <c:h val="0.104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latin typeface="Arial"/>
                <a:ea typeface="Arial"/>
                <a:cs typeface="Arial"/>
              </a:rPr>
              <a:t>2. Endenergie- und Primärenergieverbrauch
je 1000 Einwohner 1990 bis 2007</a:t>
            </a:r>
          </a:p>
        </c:rich>
      </c:tx>
      <c:layout>
        <c:manualLayout>
          <c:xMode val="factor"/>
          <c:yMode val="factor"/>
          <c:x val="0.02375"/>
          <c:y val="0.022"/>
        </c:manualLayout>
      </c:layout>
      <c:spPr>
        <a:noFill/>
        <a:ln>
          <a:noFill/>
        </a:ln>
      </c:spPr>
    </c:title>
    <c:plotArea>
      <c:layout>
        <c:manualLayout>
          <c:xMode val="edge"/>
          <c:yMode val="edge"/>
          <c:x val="0.05875"/>
          <c:y val="0.23075"/>
          <c:w val="0.89825"/>
          <c:h val="0.591"/>
        </c:manualLayout>
      </c:layout>
      <c:lineChart>
        <c:grouping val="standard"/>
        <c:varyColors val="0"/>
        <c:ser>
          <c:idx val="0"/>
          <c:order val="0"/>
          <c:tx>
            <c:v>Primärenergieverbrauch je 1000 Einwohner</c:v>
          </c:tx>
          <c:extLst>
            <c:ext xmlns:c14="http://schemas.microsoft.com/office/drawing/2007/8/2/chart" uri="{6F2FDCE9-48DA-4B69-8628-5D25D57E5C99}">
              <c14:invertSolidFillFmt>
                <c14:spPr>
                  <a:solidFill>
                    <a:srgbClr val="000000"/>
                  </a:solidFill>
                </c14:spPr>
              </c14:invertSolidFillFmt>
            </c:ext>
          </c:extLst>
          <c:cat>
            <c:numLit>
              <c:ptCount val="1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numLit>
          </c:cat>
          <c:val>
            <c:numLit>
              <c:ptCount val="18"/>
              <c:pt idx="0">
                <c:v>135.8</c:v>
              </c:pt>
              <c:pt idx="1">
                <c:v>111.8</c:v>
              </c:pt>
              <c:pt idx="2">
                <c:v>100.6</c:v>
              </c:pt>
              <c:pt idx="3">
                <c:v>94.4</c:v>
              </c:pt>
              <c:pt idx="4">
                <c:v>87.8</c:v>
              </c:pt>
              <c:pt idx="5">
                <c:v>90.3</c:v>
              </c:pt>
              <c:pt idx="6">
                <c:v>94.3</c:v>
              </c:pt>
              <c:pt idx="7">
                <c:v>91.7</c:v>
              </c:pt>
              <c:pt idx="8">
                <c:v>92</c:v>
              </c:pt>
              <c:pt idx="9">
                <c:v>92.7965701366016</c:v>
              </c:pt>
              <c:pt idx="10">
                <c:v>91.78953922534475</c:v>
              </c:pt>
              <c:pt idx="11">
                <c:v>95.30780418074742</c:v>
              </c:pt>
              <c:pt idx="12">
                <c:v>100.66052407150383</c:v>
              </c:pt>
              <c:pt idx="13">
                <c:v>105.17096606126765</c:v>
              </c:pt>
              <c:pt idx="14">
                <c:v>104.9459811488667</c:v>
              </c:pt>
              <c:pt idx="15">
                <c:v>106.46527088592927</c:v>
              </c:pt>
              <c:pt idx="16">
                <c:v>108.4427550398042</c:v>
              </c:pt>
              <c:pt idx="17">
                <c:v>108.59803743328015</c:v>
              </c:pt>
            </c:numLit>
          </c:val>
          <c:smooth val="0"/>
        </c:ser>
        <c:ser>
          <c:idx val="1"/>
          <c:order val="1"/>
          <c:tx>
            <c:v>Endenergieverbrauch je 1000 Einwohner</c:v>
          </c:tx>
          <c:extLst>
            <c:ext xmlns:c14="http://schemas.microsoft.com/office/drawing/2007/8/2/chart" uri="{6F2FDCE9-48DA-4B69-8628-5D25D57E5C99}">
              <c14:invertSolidFillFmt>
                <c14:spPr>
                  <a:solidFill>
                    <a:srgbClr val="000000"/>
                  </a:solidFill>
                </c14:spPr>
              </c14:invertSolidFillFmt>
            </c:ext>
          </c:extLst>
          <c:cat>
            <c:numLit>
              <c:ptCount val="1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numLit>
          </c:cat>
          <c:val>
            <c:numLit>
              <c:ptCount val="18"/>
              <c:pt idx="0">
                <c:v>117.9</c:v>
              </c:pt>
              <c:pt idx="1">
                <c:v>94.2</c:v>
              </c:pt>
              <c:pt idx="2">
                <c:v>85</c:v>
              </c:pt>
              <c:pt idx="3">
                <c:v>82.2</c:v>
              </c:pt>
              <c:pt idx="4">
                <c:v>76.9</c:v>
              </c:pt>
              <c:pt idx="5">
                <c:v>81</c:v>
              </c:pt>
              <c:pt idx="6">
                <c:v>84.1</c:v>
              </c:pt>
              <c:pt idx="7">
                <c:v>82.2</c:v>
              </c:pt>
              <c:pt idx="8">
                <c:v>82.8</c:v>
              </c:pt>
              <c:pt idx="9">
                <c:v>83.87617241839902</c:v>
              </c:pt>
              <c:pt idx="10">
                <c:v>83.8525078700565</c:v>
              </c:pt>
              <c:pt idx="11">
                <c:v>88.45407228288117</c:v>
              </c:pt>
              <c:pt idx="12">
                <c:v>91.57330144980854</c:v>
              </c:pt>
              <c:pt idx="13">
                <c:v>94.11540473698633</c:v>
              </c:pt>
              <c:pt idx="14">
                <c:v>93.99500789615531</c:v>
              </c:pt>
              <c:pt idx="15">
                <c:v>94.50702730775411</c:v>
              </c:pt>
              <c:pt idx="16">
                <c:v>95.907523974583</c:v>
              </c:pt>
              <c:pt idx="17">
                <c:v>95.69327900303891</c:v>
              </c:pt>
            </c:numLit>
          </c:val>
          <c:smooth val="0"/>
        </c:ser>
        <c:marker val="1"/>
        <c:axId val="15713474"/>
        <c:axId val="7203539"/>
      </c:lineChart>
      <c:catAx>
        <c:axId val="15713474"/>
        <c:scaling>
          <c:orientation val="minMax"/>
        </c:scaling>
        <c:axPos val="b"/>
        <c:delete val="0"/>
        <c:numFmt formatCode="General" sourceLinked="1"/>
        <c:majorTickMark val="out"/>
        <c:minorTickMark val="none"/>
        <c:tickLblPos val="nextTo"/>
        <c:txPr>
          <a:bodyPr vert="horz" rot="0"/>
          <a:lstStyle/>
          <a:p>
            <a:pPr>
              <a:defRPr lang="en-US" cap="none" sz="1100" b="0" i="0" u="none" baseline="0">
                <a:latin typeface="Arial"/>
                <a:ea typeface="Arial"/>
                <a:cs typeface="Arial"/>
              </a:defRPr>
            </a:pPr>
          </a:p>
        </c:txPr>
        <c:crossAx val="7203539"/>
        <c:crosses val="autoZero"/>
        <c:auto val="1"/>
        <c:lblOffset val="100"/>
        <c:tickLblSkip val="2"/>
        <c:noMultiLvlLbl val="0"/>
      </c:catAx>
      <c:valAx>
        <c:axId val="7203539"/>
        <c:scaling>
          <c:orientation val="minMax"/>
          <c:max val="200"/>
        </c:scaling>
        <c:axPos val="l"/>
        <c:majorGridlines/>
        <c:delete val="0"/>
        <c:numFmt formatCode="0" sourceLinked="0"/>
        <c:majorTickMark val="out"/>
        <c:minorTickMark val="none"/>
        <c:tickLblPos val="nextTo"/>
        <c:txPr>
          <a:bodyPr/>
          <a:lstStyle/>
          <a:p>
            <a:pPr>
              <a:defRPr lang="en-US" cap="none" sz="1100" b="0" i="0" u="none" baseline="0">
                <a:latin typeface="Arial"/>
                <a:ea typeface="Arial"/>
                <a:cs typeface="Arial"/>
              </a:defRPr>
            </a:pPr>
          </a:p>
        </c:txPr>
        <c:crossAx val="15713474"/>
        <c:crossesAt val="1"/>
        <c:crossBetween val="midCat"/>
        <c:dispUnits/>
        <c:majorUnit val="50"/>
      </c:valAx>
      <c:spPr>
        <a:solidFill>
          <a:srgbClr val="FFFFFF"/>
        </a:solidFill>
        <a:ln w="12700">
          <a:solidFill/>
        </a:ln>
      </c:spPr>
    </c:plotArea>
    <c:legend>
      <c:legendPos val="b"/>
      <c:layout>
        <c:manualLayout>
          <c:xMode val="edge"/>
          <c:yMode val="edge"/>
          <c:x val="0.14725"/>
          <c:y val="0.84075"/>
          <c:w val="0.7545"/>
          <c:h val="0.096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latin typeface="Arial"/>
                <a:ea typeface="Arial"/>
                <a:cs typeface="Arial"/>
              </a:rPr>
              <a:t>3. Endenergieverbrauch nach Energieträgern
 1990 bis 2007</a:t>
            </a:r>
          </a:p>
        </c:rich>
      </c:tx>
      <c:layout>
        <c:manualLayout>
          <c:xMode val="factor"/>
          <c:yMode val="factor"/>
          <c:x val="0.02375"/>
          <c:y val="0.0025"/>
        </c:manualLayout>
      </c:layout>
      <c:spPr>
        <a:noFill/>
        <a:ln>
          <a:noFill/>
        </a:ln>
      </c:spPr>
    </c:title>
    <c:plotArea>
      <c:layout>
        <c:manualLayout>
          <c:xMode val="edge"/>
          <c:yMode val="edge"/>
          <c:x val="0.03475"/>
          <c:y val="0.1975"/>
          <c:w val="0.91075"/>
          <c:h val="0.59375"/>
        </c:manualLayout>
      </c:layout>
      <c:areaChart>
        <c:grouping val="stacked"/>
        <c:varyColors val="0"/>
        <c:ser>
          <c:idx val="0"/>
          <c:order val="0"/>
          <c:tx>
            <c:v>Kohlen</c:v>
          </c:tx>
          <c:spPr>
            <a:solidFill>
              <a:srgbClr val="000000"/>
            </a:solidFill>
            <a:ln w="3175">
              <a:noFill/>
            </a:ln>
          </c:spPr>
          <c:extLst>
            <c:ext xmlns:c14="http://schemas.microsoft.com/office/drawing/2007/8/2/chart" uri="{6F2FDCE9-48DA-4B69-8628-5D25D57E5C99}">
              <c14:invertSolidFillFmt>
                <c14:spPr>
                  <a:solidFill>
                    <a:srgbClr val="000000"/>
                  </a:solidFill>
                </c14:spPr>
              </c14:invertSolidFillFmt>
            </c:ext>
          </c:extLst>
          <c:cat>
            <c:numLit>
              <c:ptCount val="1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numLit>
          </c:cat>
          <c:val>
            <c:numLit>
              <c:ptCount val="18"/>
              <c:pt idx="0">
                <c:v>161.785</c:v>
              </c:pt>
              <c:pt idx="1">
                <c:v>101.497</c:v>
              </c:pt>
              <c:pt idx="2">
                <c:v>64.97</c:v>
              </c:pt>
              <c:pt idx="3">
                <c:v>43.589</c:v>
              </c:pt>
              <c:pt idx="4">
                <c:v>23.808</c:v>
              </c:pt>
              <c:pt idx="5">
                <c:v>18.691</c:v>
              </c:pt>
              <c:pt idx="6">
                <c:v>13.876</c:v>
              </c:pt>
              <c:pt idx="7">
                <c:v>10.795</c:v>
              </c:pt>
              <c:pt idx="8">
                <c:v>7.886</c:v>
              </c:pt>
              <c:pt idx="9">
                <c:v>7.494</c:v>
              </c:pt>
              <c:pt idx="10">
                <c:v>5.982</c:v>
              </c:pt>
              <c:pt idx="11">
                <c:v>5.062</c:v>
              </c:pt>
              <c:pt idx="12">
                <c:v>5</c:v>
              </c:pt>
              <c:pt idx="13">
                <c:v>4.425</c:v>
              </c:pt>
              <c:pt idx="14">
                <c:v>4.297</c:v>
              </c:pt>
              <c:pt idx="15">
                <c:v>3.899009084</c:v>
              </c:pt>
              <c:pt idx="16">
                <c:v>3.499958294</c:v>
              </c:pt>
              <c:pt idx="17">
                <c:v>4.520920239</c:v>
              </c:pt>
            </c:numLit>
          </c:val>
        </c:ser>
        <c:ser>
          <c:idx val="1"/>
          <c:order val="1"/>
          <c:tx>
            <c:v>Mineralöle</c:v>
          </c:tx>
          <c:spPr>
            <a:solidFill>
              <a:srgbClr val="00FFFF"/>
            </a:solidFill>
            <a:ln w="3175">
              <a:noFill/>
            </a:ln>
          </c:spPr>
          <c:extLst>
            <c:ext xmlns:c14="http://schemas.microsoft.com/office/drawing/2007/8/2/chart" uri="{6F2FDCE9-48DA-4B69-8628-5D25D57E5C99}">
              <c14:invertSolidFillFmt>
                <c14:spPr>
                  <a:solidFill>
                    <a:srgbClr val="000000"/>
                  </a:solidFill>
                </c14:spPr>
              </c14:invertSolidFillFmt>
            </c:ext>
          </c:extLst>
          <c:cat>
            <c:numLit>
              <c:ptCount val="1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numLit>
          </c:cat>
          <c:val>
            <c:numLit>
              <c:ptCount val="18"/>
              <c:pt idx="0">
                <c:v>53.841</c:v>
              </c:pt>
              <c:pt idx="1">
                <c:v>63.783</c:v>
              </c:pt>
              <c:pt idx="2">
                <c:v>73.149</c:v>
              </c:pt>
              <c:pt idx="3">
                <c:v>83.664</c:v>
              </c:pt>
              <c:pt idx="4">
                <c:v>87.2</c:v>
              </c:pt>
              <c:pt idx="5">
                <c:v>92.289</c:v>
              </c:pt>
              <c:pt idx="6">
                <c:v>94.071</c:v>
              </c:pt>
              <c:pt idx="7">
                <c:v>92.149</c:v>
              </c:pt>
              <c:pt idx="8">
                <c:v>95.68</c:v>
              </c:pt>
              <c:pt idx="9">
                <c:v>94.508</c:v>
              </c:pt>
              <c:pt idx="10">
                <c:v>92.493</c:v>
              </c:pt>
              <c:pt idx="11">
                <c:v>95.18</c:v>
              </c:pt>
              <c:pt idx="12">
                <c:v>91.48888886896</c:v>
              </c:pt>
              <c:pt idx="13">
                <c:v>88.045952741</c:v>
              </c:pt>
              <c:pt idx="14">
                <c:v>86.0149964837145</c:v>
              </c:pt>
              <c:pt idx="15">
                <c:v>82.252417857</c:v>
              </c:pt>
              <c:pt idx="16">
                <c:v>81.64931466256</c:v>
              </c:pt>
              <c:pt idx="17">
                <c:v>70.704076585</c:v>
              </c:pt>
            </c:numLit>
          </c:val>
        </c:ser>
        <c:ser>
          <c:idx val="3"/>
          <c:order val="2"/>
          <c:tx>
            <c:v>Gase</c:v>
          </c:tx>
          <c:spPr>
            <a:solidFill>
              <a:srgbClr val="FF00FF"/>
            </a:solidFill>
            <a:ln w="3175">
              <a:noFill/>
            </a:ln>
          </c:spPr>
          <c:extLst>
            <c:ext xmlns:c14="http://schemas.microsoft.com/office/drawing/2007/8/2/chart" uri="{6F2FDCE9-48DA-4B69-8628-5D25D57E5C99}">
              <c14:invertSolidFillFmt>
                <c14:spPr>
                  <a:solidFill>
                    <a:srgbClr val="000000"/>
                  </a:solidFill>
                </c14:spPr>
              </c14:invertSolidFillFmt>
            </c:ext>
          </c:extLst>
          <c:cat>
            <c:numLit>
              <c:ptCount val="1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numLit>
          </c:cat>
          <c:val>
            <c:numLit>
              <c:ptCount val="18"/>
              <c:pt idx="0">
                <c:v>22.156</c:v>
              </c:pt>
              <c:pt idx="1">
                <c:v>17.515</c:v>
              </c:pt>
              <c:pt idx="2">
                <c:v>25.06</c:v>
              </c:pt>
              <c:pt idx="3">
                <c:v>32.91</c:v>
              </c:pt>
              <c:pt idx="4">
                <c:v>34.63</c:v>
              </c:pt>
              <c:pt idx="5">
                <c:v>42.501</c:v>
              </c:pt>
              <c:pt idx="6">
                <c:v>49.774</c:v>
              </c:pt>
              <c:pt idx="7">
                <c:v>51.708</c:v>
              </c:pt>
              <c:pt idx="8">
                <c:v>51.917</c:v>
              </c:pt>
              <c:pt idx="9">
                <c:v>54.104</c:v>
              </c:pt>
              <c:pt idx="10">
                <c:v>55.074</c:v>
              </c:pt>
              <c:pt idx="11">
                <c:v>58.577</c:v>
              </c:pt>
              <c:pt idx="12">
                <c:v>55.582224048</c:v>
              </c:pt>
              <c:pt idx="13">
                <c:v>54.82054978572</c:v>
              </c:pt>
              <c:pt idx="14">
                <c:v>58.651825176</c:v>
              </c:pt>
              <c:pt idx="15">
                <c:v>56.940929736</c:v>
              </c:pt>
              <c:pt idx="16">
                <c:v>56.658712512</c:v>
              </c:pt>
              <c:pt idx="17">
                <c:v>54.642244952</c:v>
              </c:pt>
            </c:numLit>
          </c:val>
        </c:ser>
        <c:ser>
          <c:idx val="4"/>
          <c:order val="3"/>
          <c:tx>
            <c:v>Strom</c:v>
          </c:tx>
          <c:spPr>
            <a:solidFill>
              <a:srgbClr val="FFFF00"/>
            </a:solidFill>
            <a:ln w="3175">
              <a:noFill/>
            </a:ln>
          </c:spPr>
          <c:extLst>
            <c:ext xmlns:c14="http://schemas.microsoft.com/office/drawing/2007/8/2/chart" uri="{6F2FDCE9-48DA-4B69-8628-5D25D57E5C99}">
              <c14:invertSolidFillFmt>
                <c14:spPr>
                  <a:solidFill>
                    <a:srgbClr val="FFFFFF"/>
                  </a:solidFill>
                </c14:spPr>
              </c14:invertSolidFillFmt>
            </c:ext>
          </c:extLst>
          <c:cat>
            <c:numLit>
              <c:ptCount val="1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numLit>
          </c:cat>
          <c:val>
            <c:numLit>
              <c:ptCount val="18"/>
              <c:pt idx="0">
                <c:v>42.38</c:v>
              </c:pt>
              <c:pt idx="1">
                <c:v>33.084</c:v>
              </c:pt>
              <c:pt idx="2">
                <c:v>29.498</c:v>
              </c:pt>
              <c:pt idx="3">
                <c:v>29.109</c:v>
              </c:pt>
              <c:pt idx="4">
                <c:v>29.413</c:v>
              </c:pt>
              <c:pt idx="5">
                <c:v>31.706</c:v>
              </c:pt>
              <c:pt idx="6">
                <c:v>33.051</c:v>
              </c:pt>
              <c:pt idx="7">
                <c:v>33.194</c:v>
              </c:pt>
              <c:pt idx="8">
                <c:v>34.139</c:v>
              </c:pt>
              <c:pt idx="9">
                <c:v>34.961</c:v>
              </c:pt>
              <c:pt idx="10">
                <c:v>36.968</c:v>
              </c:pt>
              <c:pt idx="11">
                <c:v>38.959</c:v>
              </c:pt>
              <c:pt idx="12">
                <c:v>46.2024864</c:v>
              </c:pt>
              <c:pt idx="13">
                <c:v>45.1980504</c:v>
              </c:pt>
              <c:pt idx="14">
                <c:v>39.6386676</c:v>
              </c:pt>
              <c:pt idx="15">
                <c:v>42.320606399999996</c:v>
              </c:pt>
              <c:pt idx="16">
                <c:v>42.9298164</c:v>
              </c:pt>
              <c:pt idx="17">
                <c:v>50.8638168</c:v>
              </c:pt>
            </c:numLit>
          </c:val>
        </c:ser>
        <c:ser>
          <c:idx val="5"/>
          <c:order val="4"/>
          <c:tx>
            <c:v>Erneuerbare ET</c:v>
          </c:tx>
          <c:spPr>
            <a:solidFill>
              <a:srgbClr val="339966"/>
            </a:solidFill>
            <a:ln w="3175">
              <a:noFill/>
            </a:ln>
          </c:spPr>
          <c:extLst>
            <c:ext xmlns:c14="http://schemas.microsoft.com/office/drawing/2007/8/2/chart" uri="{6F2FDCE9-48DA-4B69-8628-5D25D57E5C99}">
              <c14:invertSolidFillFmt>
                <c14:spPr>
                  <a:solidFill>
                    <a:srgbClr val="333333"/>
                  </a:solidFill>
                </c14:spPr>
              </c14:invertSolidFillFmt>
            </c:ext>
          </c:extLst>
          <c:cat>
            <c:numLit>
              <c:ptCount val="1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numLit>
          </c:cat>
          <c:val>
            <c:numLit>
              <c:ptCount val="18"/>
              <c:pt idx="0">
                <c:v>0.668</c:v>
              </c:pt>
              <c:pt idx="1">
                <c:v>0.614</c:v>
              </c:pt>
              <c:pt idx="2">
                <c:v>0.615</c:v>
              </c:pt>
              <c:pt idx="3">
                <c:v>0.475</c:v>
              </c:pt>
              <c:pt idx="4">
                <c:v>0.297</c:v>
              </c:pt>
              <c:pt idx="5">
                <c:v>0.5</c:v>
              </c:pt>
              <c:pt idx="6">
                <c:v>0.32</c:v>
              </c:pt>
              <c:pt idx="7">
                <c:v>1.146</c:v>
              </c:pt>
              <c:pt idx="8">
                <c:v>1.419</c:v>
              </c:pt>
              <c:pt idx="9">
                <c:v>1.666</c:v>
              </c:pt>
              <c:pt idx="10">
                <c:v>1.93</c:v>
              </c:pt>
              <c:pt idx="11">
                <c:v>2.465</c:v>
              </c:pt>
              <c:pt idx="12">
                <c:v>8.306</c:v>
              </c:pt>
              <c:pt idx="13">
                <c:v>17.196706</c:v>
              </c:pt>
              <c:pt idx="14">
                <c:v>19.715358</c:v>
              </c:pt>
              <c:pt idx="15">
                <c:v>21.149826</c:v>
              </c:pt>
              <c:pt idx="16">
                <c:v>23.220461</c:v>
              </c:pt>
              <c:pt idx="17">
                <c:v>24.948675</c:v>
              </c:pt>
            </c:numLit>
          </c:val>
        </c:ser>
        <c:ser>
          <c:idx val="6"/>
          <c:order val="5"/>
          <c:tx>
            <c:v>Fernwärme</c:v>
          </c:tx>
          <c:spPr>
            <a:solidFill>
              <a:srgbClr val="0066CC"/>
            </a:solidFill>
            <a:ln w="3175">
              <a:noFill/>
            </a:ln>
          </c:spPr>
          <c:extLst>
            <c:ext xmlns:c14="http://schemas.microsoft.com/office/drawing/2007/8/2/chart" uri="{6F2FDCE9-48DA-4B69-8628-5D25D57E5C99}">
              <c14:invertSolidFillFmt>
                <c14:spPr>
                  <a:solidFill>
                    <a:srgbClr val="333333"/>
                  </a:solidFill>
                </c14:spPr>
              </c14:invertSolidFillFmt>
            </c:ext>
          </c:extLst>
          <c:cat>
            <c:numLit>
              <c:ptCount val="1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numLit>
          </c:cat>
          <c:val>
            <c:numLit>
              <c:ptCount val="18"/>
              <c:pt idx="0">
                <c:v>27.242</c:v>
              </c:pt>
              <c:pt idx="1">
                <c:v>25.801</c:v>
              </c:pt>
              <c:pt idx="2">
                <c:v>23.14</c:v>
              </c:pt>
              <c:pt idx="3">
                <c:v>18.454</c:v>
              </c:pt>
              <c:pt idx="4">
                <c:v>18.174</c:v>
              </c:pt>
              <c:pt idx="5">
                <c:v>17.184</c:v>
              </c:pt>
              <c:pt idx="6">
                <c:v>18.521</c:v>
              </c:pt>
              <c:pt idx="7">
                <c:v>14.628</c:v>
              </c:pt>
              <c:pt idx="8">
                <c:v>13.552</c:v>
              </c:pt>
              <c:pt idx="9">
                <c:v>13.233</c:v>
              </c:pt>
              <c:pt idx="10">
                <c:v>12.256</c:v>
              </c:pt>
              <c:pt idx="11">
                <c:v>13.054</c:v>
              </c:pt>
              <c:pt idx="12">
                <c:v>12.4677756</c:v>
              </c:pt>
              <c:pt idx="13">
                <c:v>12.8008117</c:v>
              </c:pt>
              <c:pt idx="14">
                <c:v>12.5227564</c:v>
              </c:pt>
              <c:pt idx="15">
                <c:v>13.4852762</c:v>
              </c:pt>
              <c:pt idx="16">
                <c:v>13.496518</c:v>
              </c:pt>
              <c:pt idx="17">
                <c:v>12.3360338</c:v>
              </c:pt>
            </c:numLit>
          </c:val>
        </c:ser>
        <c:ser>
          <c:idx val="2"/>
          <c:order val="6"/>
          <c:tx>
            <c:v>Sonstige</c:v>
          </c:tx>
          <c:spPr>
            <a:solidFill>
              <a:srgbClr val="FF0000"/>
            </a:solidFill>
            <a:ln w="3175">
              <a:noFill/>
            </a:ln>
          </c:spPr>
          <c:extLst>
            <c:ext xmlns:c14="http://schemas.microsoft.com/office/drawing/2007/8/2/chart" uri="{6F2FDCE9-48DA-4B69-8628-5D25D57E5C99}">
              <c14:invertSolidFillFmt>
                <c14:spPr>
                  <a:solidFill>
                    <a:srgbClr val="FFFFFF"/>
                  </a:solidFill>
                </c14:spPr>
              </c14:invertSolidFillFmt>
            </c:ext>
          </c:extLst>
          <c:cat>
            <c:numLit>
              <c:ptCount val="1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numLit>
          </c:cat>
          <c:val>
            <c:numLit>
              <c:ptCount val="18"/>
              <c:pt idx="13">
                <c:v>0.864</c:v>
              </c:pt>
              <c:pt idx="14">
                <c:v>0.544</c:v>
              </c:pt>
              <c:pt idx="15">
                <c:v>0.585678</c:v>
              </c:pt>
              <c:pt idx="16">
                <c:v>0.200934</c:v>
              </c:pt>
              <c:pt idx="17">
                <c:v>1.047105</c:v>
              </c:pt>
            </c:numLit>
          </c:val>
        </c:ser>
        <c:axId val="64831852"/>
        <c:axId val="46615757"/>
      </c:areaChart>
      <c:catAx>
        <c:axId val="64831852"/>
        <c:scaling>
          <c:orientation val="minMax"/>
        </c:scaling>
        <c:axPos val="b"/>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46615757"/>
        <c:crosses val="autoZero"/>
        <c:auto val="1"/>
        <c:lblOffset val="100"/>
        <c:tickLblSkip val="2"/>
        <c:noMultiLvlLbl val="0"/>
      </c:catAx>
      <c:valAx>
        <c:axId val="46615757"/>
        <c:scaling>
          <c:orientation val="minMax"/>
          <c:max val="500"/>
        </c:scaling>
        <c:axPos val="l"/>
        <c:majorGridlines/>
        <c:delete val="0"/>
        <c:numFmt formatCode="0" sourceLinked="0"/>
        <c:majorTickMark val="out"/>
        <c:minorTickMark val="none"/>
        <c:tickLblPos val="nextTo"/>
        <c:txPr>
          <a:bodyPr/>
          <a:lstStyle/>
          <a:p>
            <a:pPr>
              <a:defRPr lang="en-US" cap="none" sz="1100" b="0" i="0" u="none" baseline="0">
                <a:latin typeface="Arial"/>
                <a:ea typeface="Arial"/>
                <a:cs typeface="Arial"/>
              </a:defRPr>
            </a:pPr>
          </a:p>
        </c:txPr>
        <c:crossAx val="64831852"/>
        <c:crossesAt val="1"/>
        <c:crossBetween val="midCat"/>
        <c:dispUnits/>
        <c:majorUnit val="100"/>
        <c:minorUnit val="10"/>
      </c:valAx>
      <c:spPr>
        <a:solidFill>
          <a:srgbClr val="FFFFFF"/>
        </a:solidFill>
        <a:ln w="12700">
          <a:solidFill/>
        </a:ln>
      </c:spPr>
    </c:plotArea>
    <c:legend>
      <c:legendPos val="b"/>
      <c:layout>
        <c:manualLayout>
          <c:xMode val="edge"/>
          <c:yMode val="edge"/>
          <c:x val="0.17825"/>
          <c:y val="0.819"/>
          <c:w val="0.82175"/>
          <c:h val="0.102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latin typeface="Arial"/>
                <a:ea typeface="Arial"/>
                <a:cs typeface="Arial"/>
              </a:rPr>
              <a:t>4. Endenergieverbrauch nach Verbrauchergruppen 1990 bis 2007</a:t>
            </a:r>
          </a:p>
        </c:rich>
      </c:tx>
      <c:layout>
        <c:manualLayout>
          <c:xMode val="factor"/>
          <c:yMode val="factor"/>
          <c:x val="0.02925"/>
          <c:y val="0.022"/>
        </c:manualLayout>
      </c:layout>
      <c:spPr>
        <a:noFill/>
        <a:ln>
          <a:noFill/>
        </a:ln>
      </c:spPr>
    </c:title>
    <c:plotArea>
      <c:layout>
        <c:manualLayout>
          <c:xMode val="edge"/>
          <c:yMode val="edge"/>
          <c:x val="0.049"/>
          <c:y val="0.173"/>
          <c:w val="0.91275"/>
          <c:h val="0.56325"/>
        </c:manualLayout>
      </c:layout>
      <c:areaChart>
        <c:grouping val="stacked"/>
        <c:varyColors val="0"/>
        <c:ser>
          <c:idx val="0"/>
          <c:order val="0"/>
          <c:tx>
            <c:v>Haushalte, Gewerbe, Handel, Dienstleistungen und übrige Verbraucher</c:v>
          </c:tx>
          <c:spPr>
            <a:solidFill>
              <a:srgbClr val="339966"/>
            </a:solidFill>
            <a:ln w="3175">
              <a:noFill/>
            </a:ln>
          </c:spPr>
          <c:extLst>
            <c:ext xmlns:c14="http://schemas.microsoft.com/office/drawing/2007/8/2/chart" uri="{6F2FDCE9-48DA-4B69-8628-5D25D57E5C99}">
              <c14:invertSolidFillFmt>
                <c14:spPr>
                  <a:solidFill>
                    <a:srgbClr val="333333"/>
                  </a:solidFill>
                </c14:spPr>
              </c14:invertSolidFillFmt>
            </c:ext>
          </c:extLst>
          <c:cat>
            <c:numLit>
              <c:ptCount val="1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numLit>
          </c:cat>
          <c:val>
            <c:numLit>
              <c:ptCount val="18"/>
              <c:pt idx="0">
                <c:v>147.583</c:v>
              </c:pt>
              <c:pt idx="1">
                <c:v>117.881</c:v>
              </c:pt>
              <c:pt idx="2">
                <c:v>109.304</c:v>
              </c:pt>
              <c:pt idx="3">
                <c:v>107.118</c:v>
              </c:pt>
              <c:pt idx="4">
                <c:v>105.242</c:v>
              </c:pt>
              <c:pt idx="5">
                <c:v>105.935</c:v>
              </c:pt>
              <c:pt idx="6">
                <c:v>112.111</c:v>
              </c:pt>
              <c:pt idx="7">
                <c:v>107.554</c:v>
              </c:pt>
              <c:pt idx="8">
                <c:v>108.005</c:v>
              </c:pt>
              <c:pt idx="9">
                <c:v>106.382</c:v>
              </c:pt>
              <c:pt idx="10">
                <c:v>104.315</c:v>
              </c:pt>
              <c:pt idx="11">
                <c:v>113.505</c:v>
              </c:pt>
              <c:pt idx="12">
                <c:v>113.784</c:v>
              </c:pt>
              <c:pt idx="13">
                <c:v>114.76325717935</c:v>
              </c:pt>
              <c:pt idx="14">
                <c:v>111.768673399</c:v>
              </c:pt>
              <c:pt idx="15">
                <c:v>111.723285717</c:v>
              </c:pt>
              <c:pt idx="16">
                <c:v>110.546938874</c:v>
              </c:pt>
              <c:pt idx="17">
                <c:v>102.366621911</c:v>
              </c:pt>
            </c:numLit>
          </c:val>
        </c:ser>
        <c:ser>
          <c:idx val="1"/>
          <c:order val="1"/>
          <c:tx>
            <c:v>Verkehr</c:v>
          </c:tx>
          <c:spPr>
            <a:solidFill>
              <a:srgbClr val="FF00FF"/>
            </a:solidFill>
            <a:ln w="3175">
              <a:noFill/>
            </a:ln>
          </c:spPr>
          <c:extLst>
            <c:ext xmlns:c14="http://schemas.microsoft.com/office/drawing/2007/8/2/chart" uri="{6F2FDCE9-48DA-4B69-8628-5D25D57E5C99}">
              <c14:invertSolidFillFmt>
                <c14:spPr>
                  <a:solidFill>
                    <a:srgbClr val="333333"/>
                  </a:solidFill>
                </c14:spPr>
              </c14:invertSolidFillFmt>
            </c:ext>
          </c:extLst>
          <c:cat>
            <c:numLit>
              <c:ptCount val="1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numLit>
          </c:cat>
          <c:val>
            <c:numLit>
              <c:ptCount val="18"/>
              <c:pt idx="0">
                <c:v>44.083</c:v>
              </c:pt>
              <c:pt idx="1">
                <c:v>45.23</c:v>
              </c:pt>
              <c:pt idx="2">
                <c:v>48.032</c:v>
              </c:pt>
              <c:pt idx="3">
                <c:v>53.116</c:v>
              </c:pt>
              <c:pt idx="4">
                <c:v>54.061</c:v>
              </c:pt>
              <c:pt idx="5">
                <c:v>59.07</c:v>
              </c:pt>
              <c:pt idx="6">
                <c:v>58.656</c:v>
              </c:pt>
              <c:pt idx="7">
                <c:v>58.747</c:v>
              </c:pt>
              <c:pt idx="8">
                <c:v>59.876</c:v>
              </c:pt>
              <c:pt idx="9">
                <c:v>62.045</c:v>
              </c:pt>
              <c:pt idx="10">
                <c:v>61.748</c:v>
              </c:pt>
              <c:pt idx="11">
                <c:v>61.288</c:v>
              </c:pt>
              <c:pt idx="12">
                <c:v>61.758</c:v>
              </c:pt>
              <c:pt idx="13">
                <c:v>58.8632102</c:v>
              </c:pt>
              <c:pt idx="14">
                <c:v>58.9167058</c:v>
              </c:pt>
              <c:pt idx="15">
                <c:v>57.833206064</c:v>
              </c:pt>
              <c:pt idx="16">
                <c:v>57.091872708</c:v>
              </c:pt>
              <c:pt idx="17">
                <c:v>56.76952714</c:v>
              </c:pt>
            </c:numLit>
          </c:val>
        </c:ser>
        <c:ser>
          <c:idx val="2"/>
          <c:order val="2"/>
          <c:tx>
            <c:v>Verarbeitendes Gewerbe, Gewinnung von Steinen und Erden, sonstiger Bergbau</c:v>
          </c:tx>
          <c:spPr>
            <a:solidFill>
              <a:srgbClr val="000080"/>
            </a:solidFill>
            <a:ln w="3175">
              <a:noFill/>
            </a:ln>
          </c:spPr>
          <c:extLst>
            <c:ext xmlns:c14="http://schemas.microsoft.com/office/drawing/2007/8/2/chart" uri="{6F2FDCE9-48DA-4B69-8628-5D25D57E5C99}">
              <c14:invertSolidFillFmt>
                <c14:spPr>
                  <a:solidFill>
                    <a:srgbClr val="333333"/>
                  </a:solidFill>
                </c14:spPr>
              </c14:invertSolidFillFmt>
            </c:ext>
          </c:extLst>
          <c:cat>
            <c:numLit>
              <c:ptCount val="1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numLit>
          </c:cat>
          <c:val>
            <c:numLit>
              <c:ptCount val="18"/>
              <c:pt idx="0">
                <c:v>116.264</c:v>
              </c:pt>
              <c:pt idx="1">
                <c:v>79.183</c:v>
              </c:pt>
              <c:pt idx="2">
                <c:v>59.096</c:v>
              </c:pt>
              <c:pt idx="3">
                <c:v>47.967</c:v>
              </c:pt>
              <c:pt idx="4">
                <c:v>34.219</c:v>
              </c:pt>
              <c:pt idx="5">
                <c:v>37.867</c:v>
              </c:pt>
              <c:pt idx="6">
                <c:v>38.846</c:v>
              </c:pt>
              <c:pt idx="7">
                <c:v>37.319</c:v>
              </c:pt>
              <c:pt idx="8">
                <c:v>36.713</c:v>
              </c:pt>
              <c:pt idx="9">
                <c:v>37.545</c:v>
              </c:pt>
              <c:pt idx="10">
                <c:v>38.623</c:v>
              </c:pt>
              <c:pt idx="11">
                <c:v>38.503</c:v>
              </c:pt>
              <c:pt idx="12">
                <c:v>43.50529849452</c:v>
              </c:pt>
              <c:pt idx="13">
                <c:v>49.7241786614</c:v>
              </c:pt>
              <c:pt idx="14">
                <c:v>50.699098033</c:v>
              </c:pt>
              <c:pt idx="15">
                <c:v>51.07879287200001</c:v>
              </c:pt>
              <c:pt idx="16">
                <c:v>54.016890978</c:v>
              </c:pt>
              <c:pt idx="17">
                <c:v>59.926895576</c:v>
              </c:pt>
            </c:numLit>
          </c:val>
        </c:ser>
        <c:axId val="16888630"/>
        <c:axId val="17779943"/>
      </c:areaChart>
      <c:catAx>
        <c:axId val="16888630"/>
        <c:scaling>
          <c:orientation val="minMax"/>
        </c:scaling>
        <c:axPos val="b"/>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17779943"/>
        <c:crosses val="autoZero"/>
        <c:auto val="1"/>
        <c:lblOffset val="100"/>
        <c:tickLblSkip val="2"/>
        <c:noMultiLvlLbl val="0"/>
      </c:catAx>
      <c:valAx>
        <c:axId val="17779943"/>
        <c:scaling>
          <c:orientation val="minMax"/>
        </c:scaling>
        <c:axPos val="l"/>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16888630"/>
        <c:crossesAt val="1"/>
        <c:crossBetween val="midCat"/>
        <c:dispUnits/>
        <c:majorUnit val="100"/>
      </c:valAx>
      <c:spPr>
        <a:solidFill>
          <a:srgbClr val="FFFFFF"/>
        </a:solidFill>
        <a:ln w="12700">
          <a:solidFill/>
        </a:ln>
      </c:spPr>
    </c:plotArea>
    <c:legend>
      <c:legendPos val="b"/>
      <c:layout>
        <c:manualLayout>
          <c:xMode val="edge"/>
          <c:yMode val="edge"/>
          <c:x val="0.05075"/>
          <c:y val="0.776"/>
          <c:w val="0.913"/>
          <c:h val="0.142"/>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5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01"/>
          <c:w val="0.93925"/>
          <c:h val="0.61575"/>
        </c:manualLayout>
      </c:layout>
      <c:barChart>
        <c:barDir val="col"/>
        <c:grouping val="stacked"/>
        <c:varyColors val="0"/>
        <c:ser>
          <c:idx val="0"/>
          <c:order val="0"/>
          <c:tx>
            <c:v>Kohlen</c:v>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numLit>
          </c:cat>
          <c:val>
            <c:numLit>
              <c:ptCount val="18"/>
              <c:pt idx="0">
                <c:v>22673.915</c:v>
              </c:pt>
              <c:pt idx="1">
                <c:v>15993.475</c:v>
              </c:pt>
              <c:pt idx="2">
                <c:v>11211.975</c:v>
              </c:pt>
              <c:pt idx="3">
                <c:v>7592.693164596001</c:v>
              </c:pt>
              <c:pt idx="4">
                <c:v>4781.20805</c:v>
              </c:pt>
              <c:pt idx="5">
                <c:v>2607.333635332</c:v>
              </c:pt>
              <c:pt idx="6">
                <c:v>2045.0668122380002</c:v>
              </c:pt>
              <c:pt idx="7">
                <c:v>1302.055979665</c:v>
              </c:pt>
              <c:pt idx="8">
                <c:v>933.0164033050002</c:v>
              </c:pt>
              <c:pt idx="9">
                <c:v>760.5770916690001</c:v>
              </c:pt>
              <c:pt idx="10">
                <c:v>596.370427916</c:v>
              </c:pt>
              <c:pt idx="11">
                <c:v>502.733237649</c:v>
              </c:pt>
              <c:pt idx="12">
                <c:v>499.153928318</c:v>
              </c:pt>
              <c:pt idx="13">
                <c:v>442.1534584611</c:v>
              </c:pt>
              <c:pt idx="14">
                <c:v>429.12154059299996</c:v>
              </c:pt>
              <c:pt idx="15">
                <c:v>385.735537025</c:v>
              </c:pt>
              <c:pt idx="16">
                <c:v>344.594146562</c:v>
              </c:pt>
              <c:pt idx="17">
                <c:v>447.87267433299996</c:v>
              </c:pt>
            </c:numLit>
          </c:val>
        </c:ser>
        <c:ser>
          <c:idx val="1"/>
          <c:order val="1"/>
          <c:tx>
            <c:v>Mineralöle</c:v>
          </c:tx>
          <c:spPr>
            <a:solidFill>
              <a:srgbClr val="00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numLit>
          </c:cat>
          <c:val>
            <c:numLit>
              <c:ptCount val="18"/>
              <c:pt idx="0">
                <c:v>4039.25</c:v>
              </c:pt>
              <c:pt idx="1">
                <c:v>4987.141</c:v>
              </c:pt>
              <c:pt idx="2">
                <c:v>5807.940999999999</c:v>
              </c:pt>
              <c:pt idx="3">
                <c:v>6579.119946311999</c:v>
              </c:pt>
              <c:pt idx="4">
                <c:v>6730.931689999999</c:v>
              </c:pt>
              <c:pt idx="5">
                <c:v>7235.982248394001</c:v>
              </c:pt>
              <c:pt idx="6">
                <c:v>7053.768650484</c:v>
              </c:pt>
              <c:pt idx="7">
                <c:v>6843.128937697499</c:v>
              </c:pt>
              <c:pt idx="8">
                <c:v>7086.432312677201</c:v>
              </c:pt>
              <c:pt idx="9">
                <c:v>6998.235207137</c:v>
              </c:pt>
              <c:pt idx="10">
                <c:v>6806.044198701999</c:v>
              </c:pt>
              <c:pt idx="11">
                <c:v>6999.3834764</c:v>
              </c:pt>
              <c:pt idx="12">
                <c:v>6714.47766575656</c:v>
              </c:pt>
              <c:pt idx="13">
                <c:v>6468.1749193959995</c:v>
              </c:pt>
              <c:pt idx="14">
                <c:v>6345.361920717786</c:v>
              </c:pt>
              <c:pt idx="15">
                <c:v>6071.786642841</c:v>
              </c:pt>
              <c:pt idx="16">
                <c:v>6018.894784880001</c:v>
              </c:pt>
              <c:pt idx="17">
                <c:v>5197.3849384000005</c:v>
              </c:pt>
            </c:numLit>
          </c:val>
        </c:ser>
        <c:ser>
          <c:idx val="2"/>
          <c:order val="2"/>
          <c:tx>
            <c:v>Gase</c:v>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numLit>
          </c:cat>
          <c:val>
            <c:numLit>
              <c:ptCount val="18"/>
              <c:pt idx="0">
                <c:v>1384.743</c:v>
              </c:pt>
              <c:pt idx="1">
                <c:v>1089.8990000000001</c:v>
              </c:pt>
              <c:pt idx="2">
                <c:v>1666.823</c:v>
              </c:pt>
              <c:pt idx="3">
                <c:v>2162.1641861600006</c:v>
              </c:pt>
              <c:pt idx="4">
                <c:v>2479.7960000000003</c:v>
              </c:pt>
              <c:pt idx="5">
                <c:v>3396.4163730123246</c:v>
              </c:pt>
              <c:pt idx="6">
                <c:v>4542.1811059520005</c:v>
              </c:pt>
              <c:pt idx="7">
                <c:v>4661.241248832001</c:v>
              </c:pt>
              <c:pt idx="8">
                <c:v>4693.67836439712</c:v>
              </c:pt>
              <c:pt idx="9">
                <c:v>4678.865965540852</c:v>
              </c:pt>
              <c:pt idx="10">
                <c:v>4656.49079165076</c:v>
              </c:pt>
              <c:pt idx="11">
                <c:v>4837.1008596288</c:v>
              </c:pt>
              <c:pt idx="12">
                <c:v>4852.28578702336</c:v>
              </c:pt>
              <c:pt idx="13">
                <c:v>4944.3546785024</c:v>
              </c:pt>
              <c:pt idx="14">
                <c:v>4994.383764787201</c:v>
              </c:pt>
              <c:pt idx="15">
                <c:v>4945.574317824</c:v>
              </c:pt>
              <c:pt idx="16">
                <c:v>4903.377862656</c:v>
              </c:pt>
              <c:pt idx="17">
                <c:v>4674.977489280001</c:v>
              </c:pt>
            </c:numLit>
          </c:val>
        </c:ser>
        <c:ser>
          <c:idx val="3"/>
          <c:order val="3"/>
          <c:tx>
            <c:v>Sonstige</c:v>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numLit>
          </c:cat>
          <c:val>
            <c:numLit>
              <c:ptCount val="18"/>
              <c:pt idx="12">
                <c:v>0</c:v>
              </c:pt>
              <c:pt idx="13">
                <c:v>69.09524</c:v>
              </c:pt>
              <c:pt idx="14">
                <c:v>43.4944</c:v>
              </c:pt>
              <c:pt idx="15">
                <c:v>46.862640000000006</c:v>
              </c:pt>
              <c:pt idx="16">
                <c:v>16.07472</c:v>
              </c:pt>
              <c:pt idx="17">
                <c:v>102.24344</c:v>
              </c:pt>
            </c:numLit>
          </c:val>
        </c:ser>
        <c:overlap val="100"/>
        <c:axId val="25801760"/>
        <c:axId val="30889249"/>
      </c:barChart>
      <c:catAx>
        <c:axId val="25801760"/>
        <c:scaling>
          <c:orientation val="minMax"/>
        </c:scaling>
        <c:axPos val="b"/>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30889249"/>
        <c:crosses val="autoZero"/>
        <c:auto val="1"/>
        <c:lblOffset val="100"/>
        <c:tickLblSkip val="2"/>
        <c:noMultiLvlLbl val="0"/>
      </c:catAx>
      <c:valAx>
        <c:axId val="30889249"/>
        <c:scaling>
          <c:orientation val="minMax"/>
        </c:scaling>
        <c:axPos val="l"/>
        <c:majorGridlines/>
        <c:delete val="0"/>
        <c:numFmt formatCode="###\ ##0\ \ \ \ " sourceLinked="0"/>
        <c:majorTickMark val="out"/>
        <c:minorTickMark val="none"/>
        <c:tickLblPos val="nextTo"/>
        <c:txPr>
          <a:bodyPr/>
          <a:lstStyle/>
          <a:p>
            <a:pPr>
              <a:defRPr lang="en-US" cap="none" sz="1100" b="0" i="0" u="none" baseline="0">
                <a:latin typeface="Arial"/>
                <a:ea typeface="Arial"/>
                <a:cs typeface="Arial"/>
              </a:defRPr>
            </a:pPr>
          </a:p>
        </c:txPr>
        <c:crossAx val="25801760"/>
        <c:crossesAt val="1"/>
        <c:crossBetween val="between"/>
        <c:dispUnits/>
      </c:valAx>
      <c:spPr>
        <a:solidFill>
          <a:srgbClr val="FFFFFF"/>
        </a:solidFill>
        <a:ln w="12700">
          <a:solidFill/>
        </a:ln>
      </c:spPr>
    </c:plotArea>
    <c:legend>
      <c:legendPos val="b"/>
      <c:layout>
        <c:manualLayout>
          <c:xMode val="edge"/>
          <c:yMode val="edge"/>
          <c:x val="0.31925"/>
          <c:y val="0.846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55"/>
          <c:y val="0.2015"/>
          <c:w val="0.87575"/>
          <c:h val="0.61475"/>
        </c:manualLayout>
      </c:layout>
      <c:barChart>
        <c:barDir val="col"/>
        <c:grouping val="clustered"/>
        <c:varyColors val="0"/>
        <c:ser>
          <c:idx val="0"/>
          <c:order val="0"/>
          <c:tx>
            <c:v>CO2-Emissionen aus dem Primärenergieverbrauch je Einwohner</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Lit>
              <c:ptCount val="1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numLit>
          </c:cat>
          <c:val>
            <c:numLit>
              <c:ptCount val="18"/>
              <c:pt idx="0">
                <c:v>10.771184983527482</c:v>
              </c:pt>
              <c:pt idx="1">
                <c:v>8.589971730929458</c:v>
              </c:pt>
              <c:pt idx="2">
                <c:v>7.3458014115754215</c:v>
              </c:pt>
              <c:pt idx="3">
                <c:v>6.453729648503494</c:v>
              </c:pt>
              <c:pt idx="4">
                <c:v>5.562448764306277</c:v>
              </c:pt>
              <c:pt idx="5">
                <c:v>5.29438430216652</c:v>
              </c:pt>
              <c:pt idx="6">
                <c:v>5.483479512620633</c:v>
              </c:pt>
              <c:pt idx="7">
                <c:v>5.170393374407016</c:v>
              </c:pt>
              <c:pt idx="8">
                <c:v>5.168025804397857</c:v>
              </c:pt>
              <c:pt idx="9">
                <c:v>5.081087525856628</c:v>
              </c:pt>
              <c:pt idx="10">
                <c:v>4.976030897622833</c:v>
              </c:pt>
              <c:pt idx="11">
                <c:v>5.1335600631503775</c:v>
              </c:pt>
              <c:pt idx="12">
                <c:v>5.044230029598167</c:v>
              </c:pt>
              <c:pt idx="13">
                <c:v>5.024437193308112</c:v>
              </c:pt>
              <c:pt idx="14">
                <c:v>5.0152685141885405</c:v>
              </c:pt>
              <c:pt idx="15">
                <c:v>4.9045154418641514</c:v>
              </c:pt>
              <c:pt idx="16">
                <c:v>4.881980976530197</c:v>
              </c:pt>
              <c:pt idx="17">
                <c:v>4.552853415078679</c:v>
              </c:pt>
            </c:numLit>
          </c:val>
        </c:ser>
        <c:ser>
          <c:idx val="1"/>
          <c:order val="1"/>
          <c:tx>
            <c:v>CO2-Emissionen aus dem Endenergieverbrauch je Einwohner</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Lit>
              <c:ptCount val="1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numLit>
          </c:cat>
          <c:val>
            <c:numLit>
              <c:ptCount val="18"/>
              <c:pt idx="0">
                <c:v>13.0294307206435</c:v>
              </c:pt>
              <c:pt idx="1">
                <c:v>10.377248821862866</c:v>
              </c:pt>
              <c:pt idx="2">
                <c:v>8.963755318547197</c:v>
              </c:pt>
              <c:pt idx="3">
                <c:v>7.809936753765301</c:v>
              </c:pt>
              <c:pt idx="4">
                <c:v>7.570967393445644</c:v>
              </c:pt>
              <c:pt idx="5">
                <c:v>7.467494213760367</c:v>
              </c:pt>
              <c:pt idx="6">
                <c:v>7.601403224815836</c:v>
              </c:pt>
              <c:pt idx="7">
                <c:v>7.21352101472063</c:v>
              </c:pt>
              <c:pt idx="8">
                <c:v>7.248369717679309</c:v>
              </c:pt>
              <c:pt idx="9">
                <c:v>7.229991937376393</c:v>
              </c:pt>
              <c:pt idx="10">
                <c:v>7.292307586708413</c:v>
              </c:pt>
              <c:pt idx="11">
                <c:v>7.669051524553215</c:v>
              </c:pt>
              <c:pt idx="12">
                <c:v>8.23815655256601</c:v>
              </c:pt>
              <c:pt idx="13">
                <c:v>7.933081926036306</c:v>
              </c:pt>
              <c:pt idx="14">
                <c:v>7.5147669685419</c:v>
              </c:pt>
              <c:pt idx="15">
                <c:v>7.400275623894372</c:v>
              </c:pt>
              <c:pt idx="16">
                <c:v>7.460471197999785</c:v>
              </c:pt>
              <c:pt idx="17">
                <c:v>7.705438805309684</c:v>
              </c:pt>
            </c:numLit>
          </c:val>
        </c:ser>
        <c:axId val="9567786"/>
        <c:axId val="19001211"/>
      </c:barChart>
      <c:catAx>
        <c:axId val="9567786"/>
        <c:scaling>
          <c:orientation val="minMax"/>
        </c:scaling>
        <c:axPos val="b"/>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19001211"/>
        <c:crosses val="autoZero"/>
        <c:auto val="1"/>
        <c:lblOffset val="100"/>
        <c:tickLblSkip val="2"/>
        <c:noMultiLvlLbl val="0"/>
      </c:catAx>
      <c:valAx>
        <c:axId val="19001211"/>
        <c:scaling>
          <c:orientation val="minMax"/>
        </c:scaling>
        <c:axPos val="l"/>
        <c:majorGridlines/>
        <c:delete val="0"/>
        <c:numFmt formatCode="0" sourceLinked="0"/>
        <c:majorTickMark val="out"/>
        <c:minorTickMark val="none"/>
        <c:tickLblPos val="nextTo"/>
        <c:txPr>
          <a:bodyPr/>
          <a:lstStyle/>
          <a:p>
            <a:pPr>
              <a:defRPr lang="en-US" cap="none" sz="1100" b="0" i="0" u="none" baseline="0">
                <a:latin typeface="Arial"/>
                <a:ea typeface="Arial"/>
                <a:cs typeface="Arial"/>
              </a:defRPr>
            </a:pPr>
          </a:p>
        </c:txPr>
        <c:crossAx val="9567786"/>
        <c:crossesAt val="1"/>
        <c:crossBetween val="between"/>
        <c:dispUnits/>
      </c:valAx>
      <c:spPr>
        <a:solidFill>
          <a:srgbClr val="FFFFFF"/>
        </a:solidFill>
        <a:ln w="12700">
          <a:solidFill/>
        </a:ln>
      </c:spPr>
    </c:plotArea>
    <c:legend>
      <c:legendPos val="b"/>
      <c:layout>
        <c:manualLayout>
          <c:xMode val="edge"/>
          <c:yMode val="edge"/>
          <c:x val="0.1865"/>
          <c:y val="0.818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75"/>
          <c:y val="0.216"/>
          <c:w val="0.91225"/>
          <c:h val="0.698"/>
        </c:manualLayout>
      </c:layout>
      <c:barChart>
        <c:barDir val="col"/>
        <c:grouping val="stacked"/>
        <c:varyColors val="0"/>
        <c:ser>
          <c:idx val="0"/>
          <c:order val="0"/>
          <c:tx>
            <c:v>Kohlen</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Lit>
              <c:ptCount val="1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numLit>
          </c:cat>
          <c:val>
            <c:numLit>
              <c:ptCount val="18"/>
              <c:pt idx="0">
                <c:v>16256.747</c:v>
              </c:pt>
              <c:pt idx="1">
                <c:v>10090.96</c:v>
              </c:pt>
              <c:pt idx="2">
                <c:v>6474.646</c:v>
              </c:pt>
              <c:pt idx="3">
                <c:v>4309.9533365160005</c:v>
              </c:pt>
              <c:pt idx="4">
                <c:v>2590.93005</c:v>
              </c:pt>
              <c:pt idx="5">
                <c:v>1820.220828508</c:v>
              </c:pt>
              <c:pt idx="6">
                <c:v>1349.256144031</c:v>
              </c:pt>
              <c:pt idx="7">
                <c:v>1049.6072266649999</c:v>
              </c:pt>
              <c:pt idx="8">
                <c:v>768.1675767850002</c:v>
              </c:pt>
              <c:pt idx="9">
                <c:v>736.760757669</c:v>
              </c:pt>
              <c:pt idx="10">
                <c:v>594.5212659160001</c:v>
              </c:pt>
              <c:pt idx="11">
                <c:v>502.075363649</c:v>
              </c:pt>
              <c:pt idx="12">
                <c:v>495.135144318</c:v>
              </c:pt>
              <c:pt idx="13">
                <c:v>438.9443504611</c:v>
              </c:pt>
              <c:pt idx="14">
                <c:v>426.59461059299997</c:v>
              </c:pt>
              <c:pt idx="15">
                <c:v>385.735537025</c:v>
              </c:pt>
              <c:pt idx="16">
                <c:v>344.594146562</c:v>
              </c:pt>
              <c:pt idx="17">
                <c:v>447.87267433299996</c:v>
              </c:pt>
            </c:numLit>
          </c:val>
        </c:ser>
        <c:ser>
          <c:idx val="1"/>
          <c:order val="1"/>
          <c:tx>
            <c:v>Mineralöle</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Lit>
              <c:ptCount val="1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numLit>
          </c:cat>
          <c:val>
            <c:numLit>
              <c:ptCount val="18"/>
              <c:pt idx="0">
                <c:v>3890.9930000000004</c:v>
              </c:pt>
              <c:pt idx="1">
                <c:v>4638.982</c:v>
              </c:pt>
              <c:pt idx="2">
                <c:v>5244.187999999999</c:v>
              </c:pt>
              <c:pt idx="3">
                <c:v>6252.527361707999</c:v>
              </c:pt>
              <c:pt idx="4">
                <c:v>6333.5264</c:v>
              </c:pt>
              <c:pt idx="5">
                <c:v>6738.39344666</c:v>
              </c:pt>
              <c:pt idx="6">
                <c:v>6868.780984484</c:v>
              </c:pt>
              <c:pt idx="7">
                <c:v>6732.992688468499</c:v>
              </c:pt>
              <c:pt idx="8">
                <c:v>6993.6487699072</c:v>
              </c:pt>
              <c:pt idx="9">
                <c:v>6907.095487801</c:v>
              </c:pt>
              <c:pt idx="10">
                <c:v>6753.725466624221</c:v>
              </c:pt>
              <c:pt idx="11">
                <c:v>6956.9001781056</c:v>
              </c:pt>
              <c:pt idx="12">
                <c:v>6686.29040986336</c:v>
              </c:pt>
              <c:pt idx="13">
                <c:v>6436.736918356</c:v>
              </c:pt>
              <c:pt idx="14">
                <c:v>6297.9446055</c:v>
              </c:pt>
              <c:pt idx="15">
                <c:v>6024.6988378410015</c:v>
              </c:pt>
              <c:pt idx="16">
                <c:v>5977.885453880001</c:v>
              </c:pt>
              <c:pt idx="17">
                <c:v>5169.9623504</c:v>
              </c:pt>
            </c:numLit>
          </c:val>
        </c:ser>
        <c:ser>
          <c:idx val="2"/>
          <c:order val="2"/>
          <c:tx>
            <c:v>Gase</c:v>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numLit>
          </c:cat>
          <c:val>
            <c:numLit>
              <c:ptCount val="18"/>
              <c:pt idx="0">
                <c:v>1285.569</c:v>
              </c:pt>
              <c:pt idx="1">
                <c:v>1027.0320000000002</c:v>
              </c:pt>
              <c:pt idx="2">
                <c:v>1471.0590000000002</c:v>
              </c:pt>
              <c:pt idx="3">
                <c:v>1911.4067838800004</c:v>
              </c:pt>
              <c:pt idx="4">
                <c:v>1987.051</c:v>
              </c:pt>
              <c:pt idx="5">
                <c:v>2474.6563761825164</c:v>
              </c:pt>
              <c:pt idx="6">
                <c:v>2797.776067744</c:v>
              </c:pt>
              <c:pt idx="7">
                <c:v>2903.9496174080004</c:v>
              </c:pt>
              <c:pt idx="8">
                <c:v>2914.22444069344</c:v>
              </c:pt>
              <c:pt idx="9">
                <c:v>3029.8121201648514</c:v>
              </c:pt>
              <c:pt idx="10">
                <c:v>3087.8026537947603</c:v>
              </c:pt>
              <c:pt idx="11">
                <c:v>3283.8265161408</c:v>
              </c:pt>
              <c:pt idx="12">
                <c:v>3116.0309480473597</c:v>
              </c:pt>
              <c:pt idx="13">
                <c:v>3073.4776705023996</c:v>
              </c:pt>
              <c:pt idx="14">
                <c:v>3287.6962224512</c:v>
              </c:pt>
              <c:pt idx="15">
                <c:v>3191.649389824</c:v>
              </c:pt>
              <c:pt idx="16">
                <c:v>3175.1181266559997</c:v>
              </c:pt>
              <c:pt idx="17">
                <c:v>3062.5997292800002</c:v>
              </c:pt>
            </c:numLit>
          </c:val>
        </c:ser>
        <c:ser>
          <c:idx val="3"/>
          <c:order val="3"/>
          <c:tx>
            <c:v>Strom</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Lit>
              <c:ptCount val="1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numLit>
          </c:cat>
          <c:val>
            <c:numLit>
              <c:ptCount val="18"/>
              <c:pt idx="0">
                <c:v>8368.115963999999</c:v>
              </c:pt>
              <c:pt idx="1">
                <c:v>6882.358</c:v>
              </c:pt>
              <c:pt idx="2">
                <c:v>5916.351434</c:v>
              </c:pt>
              <c:pt idx="3">
                <c:v>5817.170954138399</c:v>
              </c:pt>
              <c:pt idx="4">
                <c:v>5764.6259972</c:v>
              </c:pt>
              <c:pt idx="5">
                <c:v>6007.589987875201</c:v>
              </c:pt>
              <c:pt idx="6">
                <c:v>6099.564817535031</c:v>
              </c:pt>
              <c:pt idx="7">
                <c:v>5930.0806316184</c:v>
              </c:pt>
              <c:pt idx="8">
                <c:v>6037.9411479912</c:v>
              </c:pt>
              <c:pt idx="9">
                <c:v>6041.655551109599</c:v>
              </c:pt>
              <c:pt idx="10">
                <c:v>6437.231594135999</c:v>
              </c:pt>
              <c:pt idx="11">
                <c:v>6904.583059046399</c:v>
              </c:pt>
              <c:pt idx="12">
                <c:v>8442.303124953602</c:v>
              </c:pt>
              <c:pt idx="13">
                <c:v>7881.304458910219</c:v>
              </c:pt>
              <c:pt idx="14">
                <c:v>6882.015245159644</c:v>
              </c:pt>
              <c:pt idx="15">
                <c:v>6833.508315408</c:v>
              </c:pt>
              <c:pt idx="16">
                <c:v>6964.752391801576</c:v>
              </c:pt>
              <c:pt idx="17">
                <c:v>8178.850877623201</c:v>
              </c:pt>
            </c:numLit>
          </c:val>
        </c:ser>
        <c:ser>
          <c:idx val="4"/>
          <c:order val="4"/>
          <c:tx>
            <c:v>Fernwärme</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Lit>
              <c:ptCount val="1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numLit>
          </c:cat>
          <c:val>
            <c:numLit>
              <c:ptCount val="18"/>
              <c:pt idx="0">
                <c:v>4222.151</c:v>
              </c:pt>
              <c:pt idx="1">
                <c:v>4051.5020000000004</c:v>
              </c:pt>
              <c:pt idx="2">
                <c:v>3713.883</c:v>
              </c:pt>
              <c:pt idx="3">
                <c:v>1490.4322823562718</c:v>
              </c:pt>
              <c:pt idx="4">
                <c:v>2385.45526</c:v>
              </c:pt>
              <c:pt idx="5">
                <c:v>1656.572670343216</c:v>
              </c:pt>
              <c:pt idx="6">
                <c:v>1820.9201573609998</c:v>
              </c:pt>
              <c:pt idx="7">
                <c:v>1259.5425114280001</c:v>
              </c:pt>
              <c:pt idx="8">
                <c:v>1138.5076024460002</c:v>
              </c:pt>
              <c:pt idx="9">
                <c:v>991.5191972292</c:v>
              </c:pt>
              <c:pt idx="10">
                <c:v>856.1783012517785</c:v>
              </c:pt>
              <c:pt idx="11">
                <c:v>845.6660316960001</c:v>
              </c:pt>
              <c:pt idx="12">
                <c:v>966.1839020719997</c:v>
              </c:pt>
              <c:pt idx="13">
                <c:v>927</c:v>
              </c:pt>
              <c:pt idx="14">
                <c:v>761</c:v>
              </c:pt>
              <c:pt idx="15">
                <c:v>794.0437445552</c:v>
              </c:pt>
              <c:pt idx="16">
                <c:v>763.7685656456497</c:v>
              </c:pt>
              <c:pt idx="17">
                <c:v>696.6038448160296</c:v>
              </c:pt>
            </c:numLit>
          </c:val>
        </c:ser>
        <c:ser>
          <c:idx val="5"/>
          <c:order val="5"/>
          <c:tx>
            <c:v>Sonstige</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Lit>
              <c:ptCount val="1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numLit>
          </c:cat>
          <c:val>
            <c:numLit>
              <c:ptCount val="18"/>
              <c:pt idx="13">
                <c:v>69</c:v>
              </c:pt>
              <c:pt idx="14">
                <c:v>43</c:v>
              </c:pt>
              <c:pt idx="15">
                <c:v>46.862640000000006</c:v>
              </c:pt>
              <c:pt idx="16">
                <c:v>16.07472</c:v>
              </c:pt>
              <c:pt idx="17">
                <c:v>83.54744000000001</c:v>
              </c:pt>
            </c:numLit>
          </c:val>
        </c:ser>
        <c:overlap val="100"/>
        <c:axId val="36793172"/>
        <c:axId val="62703093"/>
      </c:barChart>
      <c:catAx>
        <c:axId val="36793172"/>
        <c:scaling>
          <c:orientation val="minMax"/>
        </c:scaling>
        <c:axPos val="b"/>
        <c:delete val="0"/>
        <c:numFmt formatCode="General" sourceLinked="1"/>
        <c:majorTickMark val="out"/>
        <c:minorTickMark val="none"/>
        <c:tickLblPos val="nextTo"/>
        <c:txPr>
          <a:bodyPr/>
          <a:lstStyle/>
          <a:p>
            <a:pPr>
              <a:defRPr lang="en-US" cap="none" sz="1150" b="0" i="0" u="none" baseline="0">
                <a:latin typeface="Arial"/>
                <a:ea typeface="Arial"/>
                <a:cs typeface="Arial"/>
              </a:defRPr>
            </a:pPr>
          </a:p>
        </c:txPr>
        <c:crossAx val="62703093"/>
        <c:crosses val="autoZero"/>
        <c:auto val="1"/>
        <c:lblOffset val="100"/>
        <c:tickLblSkip val="2"/>
        <c:noMultiLvlLbl val="0"/>
      </c:catAx>
      <c:valAx>
        <c:axId val="62703093"/>
        <c:scaling>
          <c:orientation val="minMax"/>
        </c:scaling>
        <c:axPos val="l"/>
        <c:majorGridlines/>
        <c:delete val="0"/>
        <c:numFmt formatCode="General" sourceLinked="1"/>
        <c:majorTickMark val="out"/>
        <c:minorTickMark val="none"/>
        <c:tickLblPos val="nextTo"/>
        <c:txPr>
          <a:bodyPr/>
          <a:lstStyle/>
          <a:p>
            <a:pPr>
              <a:defRPr lang="en-US" cap="none" sz="1150" b="0" i="0" u="none" baseline="0">
                <a:latin typeface="Arial"/>
                <a:ea typeface="Arial"/>
                <a:cs typeface="Arial"/>
              </a:defRPr>
            </a:pPr>
          </a:p>
        </c:txPr>
        <c:crossAx val="36793172"/>
        <c:crossesAt val="1"/>
        <c:crossBetween val="between"/>
        <c:dispUnits/>
      </c:valAx>
      <c:spPr>
        <a:solidFill>
          <a:srgbClr val="FFFFFF"/>
        </a:solidFill>
        <a:ln w="12700">
          <a:solidFill/>
        </a:ln>
      </c:spPr>
    </c:plotArea>
    <c:legend>
      <c:legendPos val="r"/>
      <c:layout>
        <c:manualLayout>
          <c:xMode val="edge"/>
          <c:yMode val="edge"/>
          <c:x val="0.2015"/>
          <c:y val="0.917"/>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0425"/>
          <c:w val="0.943"/>
          <c:h val="0.60925"/>
        </c:manualLayout>
      </c:layout>
      <c:lineChart>
        <c:grouping val="standard"/>
        <c:varyColors val="0"/>
        <c:ser>
          <c:idx val="0"/>
          <c:order val="0"/>
          <c:tx>
            <c:v>Verarbeitendes Gewerbe, Gewinnung von Steinen und Erden, sonstiger Bergbau </c:v>
          </c:tx>
          <c:extLst>
            <c:ext xmlns:c14="http://schemas.microsoft.com/office/drawing/2007/8/2/chart" uri="{6F2FDCE9-48DA-4B69-8628-5D25D57E5C99}">
              <c14:invertSolidFillFmt>
                <c14:spPr>
                  <a:solidFill>
                    <a:srgbClr val="000000"/>
                  </a:solidFill>
                </c14:spPr>
              </c14:invertSolidFillFmt>
            </c:ext>
          </c:extLst>
          <c:cat>
            <c:numLit>
              <c:ptCount val="1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numLit>
          </c:cat>
          <c:val>
            <c:numLit>
              <c:ptCount val="18"/>
              <c:pt idx="0">
                <c:v>13753</c:v>
              </c:pt>
              <c:pt idx="1">
                <c:v>9386</c:v>
              </c:pt>
              <c:pt idx="2">
                <c:v>6443</c:v>
              </c:pt>
              <c:pt idx="3">
                <c:v>4965</c:v>
              </c:pt>
              <c:pt idx="4">
                <c:v>4083</c:v>
              </c:pt>
              <c:pt idx="5">
                <c:v>4007</c:v>
              </c:pt>
              <c:pt idx="6">
                <c:v>4088</c:v>
              </c:pt>
              <c:pt idx="7">
                <c:v>3846.549920182695</c:v>
              </c:pt>
              <c:pt idx="8">
                <c:v>3793.51435632245</c:v>
              </c:pt>
              <c:pt idx="9">
                <c:v>3875.045107619019</c:v>
              </c:pt>
              <c:pt idx="10">
                <c:v>4052.8436813745097</c:v>
              </c:pt>
              <c:pt idx="11">
                <c:v>4157.595503077235</c:v>
              </c:pt>
              <c:pt idx="12">
                <c:v>4275.837428533432</c:v>
              </c:pt>
              <c:pt idx="13">
                <c:v>4514.747075948274</c:v>
              </c:pt>
              <c:pt idx="14">
                <c:v>4572.942788820921</c:v>
              </c:pt>
              <c:pt idx="15">
                <c:v>4449.078856678</c:v>
              </c:pt>
              <c:pt idx="16">
                <c:v>4737.710656786973</c:v>
              </c:pt>
              <c:pt idx="17">
                <c:v>5138.982109530883</c:v>
              </c:pt>
            </c:numLit>
          </c:val>
          <c:smooth val="0"/>
        </c:ser>
        <c:ser>
          <c:idx val="1"/>
          <c:order val="1"/>
          <c:tx>
            <c:v>Verkehr</c:v>
          </c:tx>
          <c:extLst>
            <c:ext xmlns:c14="http://schemas.microsoft.com/office/drawing/2007/8/2/chart" uri="{6F2FDCE9-48DA-4B69-8628-5D25D57E5C99}">
              <c14:invertSolidFillFmt>
                <c14:spPr>
                  <a:solidFill>
                    <a:srgbClr val="000000"/>
                  </a:solidFill>
                </c14:spPr>
              </c14:invertSolidFillFmt>
            </c:ext>
          </c:extLst>
          <c:cat>
            <c:numLit>
              <c:ptCount val="1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numLit>
          </c:cat>
          <c:val>
            <c:numLit>
              <c:ptCount val="18"/>
              <c:pt idx="0">
                <c:v>3328</c:v>
              </c:pt>
              <c:pt idx="1">
                <c:v>3371</c:v>
              </c:pt>
              <c:pt idx="2">
                <c:v>3554</c:v>
              </c:pt>
              <c:pt idx="3">
                <c:v>3916</c:v>
              </c:pt>
              <c:pt idx="4">
                <c:v>3985</c:v>
              </c:pt>
              <c:pt idx="5">
                <c:v>4317</c:v>
              </c:pt>
              <c:pt idx="6">
                <c:v>4288</c:v>
              </c:pt>
              <c:pt idx="7">
                <c:v>4310.143197477601</c:v>
              </c:pt>
              <c:pt idx="8">
                <c:v>4393.950810988001</c:v>
              </c:pt>
              <c:pt idx="9">
                <c:v>4550.9318125656</c:v>
              </c:pt>
              <c:pt idx="10">
                <c:v>4529.830881320001</c:v>
              </c:pt>
              <c:pt idx="11">
                <c:v>4565.535071168001</c:v>
              </c:pt>
              <c:pt idx="12">
                <c:v>4552.2037448816</c:v>
              </c:pt>
              <c:pt idx="13">
                <c:v>4424.6914287944</c:v>
              </c:pt>
              <c:pt idx="14">
                <c:v>4317.237111490159</c:v>
              </c:pt>
              <c:pt idx="15">
                <c:v>4159.084850776</c:v>
              </c:pt>
              <c:pt idx="16">
                <c:v>3968.5617780234124</c:v>
              </c:pt>
              <c:pt idx="17">
                <c:v>3928.8598566188</c:v>
              </c:pt>
            </c:numLit>
          </c:val>
          <c:smooth val="0"/>
        </c:ser>
        <c:ser>
          <c:idx val="2"/>
          <c:order val="2"/>
          <c:tx>
            <c:v>Haushalte, Gewerbe, Handel, Dienstleistungen, Übrige</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339966"/>
              </a:solidFill>
              <a:ln>
                <a:solidFill>
                  <a:srgbClr val="339966"/>
                </a:solidFill>
              </a:ln>
            </c:spPr>
          </c:marker>
          <c:cat>
            <c:numLit>
              <c:ptCount val="1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numLit>
          </c:cat>
          <c:val>
            <c:numLit>
              <c:ptCount val="18"/>
              <c:pt idx="0">
                <c:v>16942</c:v>
              </c:pt>
              <c:pt idx="1">
                <c:v>13933</c:v>
              </c:pt>
              <c:pt idx="2">
                <c:v>12822</c:v>
              </c:pt>
              <c:pt idx="3">
                <c:v>10900</c:v>
              </c:pt>
              <c:pt idx="4">
                <c:v>10993</c:v>
              </c:pt>
              <c:pt idx="5">
                <c:v>10374</c:v>
              </c:pt>
              <c:pt idx="6">
                <c:v>10560</c:v>
              </c:pt>
              <c:pt idx="7">
                <c:v>9719.479557927605</c:v>
              </c:pt>
              <c:pt idx="8">
                <c:v>9665.02437051239</c:v>
              </c:pt>
              <c:pt idx="9">
                <c:v>9280.86619378903</c:v>
              </c:pt>
              <c:pt idx="10">
                <c:v>9146.78471902825</c:v>
              </c:pt>
              <c:pt idx="11">
                <c:v>9769.920574392565</c:v>
              </c:pt>
              <c:pt idx="12">
                <c:v>10877.902355839287</c:v>
              </c:pt>
              <c:pt idx="13">
                <c:v>9887.01039960387</c:v>
              </c:pt>
              <c:pt idx="14">
                <c:v>8808.152972575677</c:v>
              </c:pt>
              <c:pt idx="15">
                <c:v>8668.3347571992</c:v>
              </c:pt>
              <c:pt idx="16">
                <c:v>8535.920969734838</c:v>
              </c:pt>
              <c:pt idx="17">
                <c:v>8571.594950302548</c:v>
              </c:pt>
            </c:numLit>
          </c:val>
          <c:smooth val="0"/>
        </c:ser>
        <c:marker val="1"/>
        <c:axId val="27456926"/>
        <c:axId val="45785743"/>
      </c:lineChart>
      <c:catAx>
        <c:axId val="27456926"/>
        <c:scaling>
          <c:orientation val="minMax"/>
        </c:scaling>
        <c:axPos val="b"/>
        <c:delete val="0"/>
        <c:numFmt formatCode="General" sourceLinked="1"/>
        <c:majorTickMark val="out"/>
        <c:minorTickMark val="none"/>
        <c:tickLblPos val="nextTo"/>
        <c:txPr>
          <a:bodyPr/>
          <a:lstStyle/>
          <a:p>
            <a:pPr>
              <a:defRPr lang="en-US" cap="none" sz="1125" b="0" i="0" u="none" baseline="0">
                <a:latin typeface="Arial"/>
                <a:ea typeface="Arial"/>
                <a:cs typeface="Arial"/>
              </a:defRPr>
            </a:pPr>
          </a:p>
        </c:txPr>
        <c:crossAx val="45785743"/>
        <c:crosses val="autoZero"/>
        <c:auto val="1"/>
        <c:lblOffset val="100"/>
        <c:tickLblSkip val="2"/>
        <c:noMultiLvlLbl val="0"/>
      </c:catAx>
      <c:valAx>
        <c:axId val="45785743"/>
        <c:scaling>
          <c:orientation val="minMax"/>
        </c:scaling>
        <c:axPos val="l"/>
        <c:majorGridlines/>
        <c:delete val="0"/>
        <c:numFmt formatCode="###\ ##0\ \ \ \ " sourceLinked="0"/>
        <c:majorTickMark val="out"/>
        <c:minorTickMark val="none"/>
        <c:tickLblPos val="nextTo"/>
        <c:txPr>
          <a:bodyPr/>
          <a:lstStyle/>
          <a:p>
            <a:pPr>
              <a:defRPr lang="en-US" cap="none" sz="1125" b="0" i="0" u="none" baseline="0">
                <a:latin typeface="Arial"/>
                <a:ea typeface="Arial"/>
                <a:cs typeface="Arial"/>
              </a:defRPr>
            </a:pPr>
          </a:p>
        </c:txPr>
        <c:crossAx val="27456926"/>
        <c:crossesAt val="1"/>
        <c:crossBetween val="between"/>
        <c:dispUnits/>
      </c:valAx>
      <c:spPr>
        <a:solidFill>
          <a:srgbClr val="FFFFFF"/>
        </a:solidFill>
        <a:ln w="12700">
          <a:solidFill/>
        </a:ln>
      </c:spPr>
    </c:plotArea>
    <c:legend>
      <c:legendPos val="b"/>
      <c:layout>
        <c:manualLayout>
          <c:xMode val="edge"/>
          <c:yMode val="edge"/>
          <c:x val="0.1045"/>
          <c:y val="0.81875"/>
          <c:w val="0.879"/>
          <c:h val="0.110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drawings/_rels/drawing1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96</xdr:row>
      <xdr:rowOff>123825</xdr:rowOff>
    </xdr:from>
    <xdr:to>
      <xdr:col>0</xdr:col>
      <xdr:colOff>504825</xdr:colOff>
      <xdr:row>96</xdr:row>
      <xdr:rowOff>123825</xdr:rowOff>
    </xdr:to>
    <xdr:sp>
      <xdr:nvSpPr>
        <xdr:cNvPr id="1" name="Line 1"/>
        <xdr:cNvSpPr>
          <a:spLocks/>
        </xdr:cNvSpPr>
      </xdr:nvSpPr>
      <xdr:spPr>
        <a:xfrm>
          <a:off x="28575" y="28498800"/>
          <a:ext cx="476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60</xdr:row>
      <xdr:rowOff>66675</xdr:rowOff>
    </xdr:from>
    <xdr:to>
      <xdr:col>1</xdr:col>
      <xdr:colOff>142875</xdr:colOff>
      <xdr:row>60</xdr:row>
      <xdr:rowOff>66675</xdr:rowOff>
    </xdr:to>
    <xdr:sp>
      <xdr:nvSpPr>
        <xdr:cNvPr id="1" name="Line 4"/>
        <xdr:cNvSpPr>
          <a:spLocks/>
        </xdr:cNvSpPr>
      </xdr:nvSpPr>
      <xdr:spPr>
        <a:xfrm>
          <a:off x="57150" y="8210550"/>
          <a:ext cx="6000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2</xdr:col>
      <xdr:colOff>0</xdr:colOff>
      <xdr:row>47</xdr:row>
      <xdr:rowOff>76200</xdr:rowOff>
    </xdr:to>
    <xdr:sp>
      <xdr:nvSpPr>
        <xdr:cNvPr id="1" name="Line 1"/>
        <xdr:cNvSpPr>
          <a:spLocks/>
        </xdr:cNvSpPr>
      </xdr:nvSpPr>
      <xdr:spPr>
        <a:xfrm flipH="1">
          <a:off x="0" y="4962525"/>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9525</xdr:colOff>
      <xdr:row>48</xdr:row>
      <xdr:rowOff>0</xdr:rowOff>
    </xdr:to>
    <xdr:sp>
      <xdr:nvSpPr>
        <xdr:cNvPr id="2" name="Line 2"/>
        <xdr:cNvSpPr>
          <a:spLocks/>
        </xdr:cNvSpPr>
      </xdr:nvSpPr>
      <xdr:spPr>
        <a:xfrm flipH="1" flipV="1">
          <a:off x="0" y="4962525"/>
          <a:ext cx="657225" cy="4667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0</xdr:colOff>
      <xdr:row>47</xdr:row>
      <xdr:rowOff>76200</xdr:rowOff>
    </xdr:to>
    <xdr:sp>
      <xdr:nvSpPr>
        <xdr:cNvPr id="3" name="Line 4"/>
        <xdr:cNvSpPr>
          <a:spLocks/>
        </xdr:cNvSpPr>
      </xdr:nvSpPr>
      <xdr:spPr>
        <a:xfrm flipH="1">
          <a:off x="0" y="4962525"/>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9525</xdr:colOff>
      <xdr:row>48</xdr:row>
      <xdr:rowOff>0</xdr:rowOff>
    </xdr:to>
    <xdr:sp>
      <xdr:nvSpPr>
        <xdr:cNvPr id="4" name="Line 5"/>
        <xdr:cNvSpPr>
          <a:spLocks/>
        </xdr:cNvSpPr>
      </xdr:nvSpPr>
      <xdr:spPr>
        <a:xfrm flipH="1" flipV="1">
          <a:off x="0" y="4962525"/>
          <a:ext cx="657225" cy="4667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5" name="Rectangle 6"/>
        <xdr:cNvSpPr>
          <a:spLocks/>
        </xdr:cNvSpPr>
      </xdr:nvSpPr>
      <xdr:spPr>
        <a:xfrm>
          <a:off x="647700" y="8096250"/>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76200</xdr:rowOff>
    </xdr:to>
    <xdr:sp>
      <xdr:nvSpPr>
        <xdr:cNvPr id="6" name="Line 10"/>
        <xdr:cNvSpPr>
          <a:spLocks/>
        </xdr:cNvSpPr>
      </xdr:nvSpPr>
      <xdr:spPr>
        <a:xfrm flipH="1">
          <a:off x="0" y="4962525"/>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9525</xdr:colOff>
      <xdr:row>48</xdr:row>
      <xdr:rowOff>0</xdr:rowOff>
    </xdr:to>
    <xdr:sp>
      <xdr:nvSpPr>
        <xdr:cNvPr id="7" name="Line 11"/>
        <xdr:cNvSpPr>
          <a:spLocks/>
        </xdr:cNvSpPr>
      </xdr:nvSpPr>
      <xdr:spPr>
        <a:xfrm flipH="1" flipV="1">
          <a:off x="0" y="4962525"/>
          <a:ext cx="657225" cy="4667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8" name="Rectangle 12"/>
        <xdr:cNvSpPr>
          <a:spLocks/>
        </xdr:cNvSpPr>
      </xdr:nvSpPr>
      <xdr:spPr>
        <a:xfrm>
          <a:off x="647700" y="8096250"/>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76200</xdr:rowOff>
    </xdr:to>
    <xdr:sp>
      <xdr:nvSpPr>
        <xdr:cNvPr id="9" name="Line 13"/>
        <xdr:cNvSpPr>
          <a:spLocks/>
        </xdr:cNvSpPr>
      </xdr:nvSpPr>
      <xdr:spPr>
        <a:xfrm flipH="1">
          <a:off x="0" y="4962525"/>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9525</xdr:colOff>
      <xdr:row>48</xdr:row>
      <xdr:rowOff>0</xdr:rowOff>
    </xdr:to>
    <xdr:sp>
      <xdr:nvSpPr>
        <xdr:cNvPr id="10" name="Line 14"/>
        <xdr:cNvSpPr>
          <a:spLocks/>
        </xdr:cNvSpPr>
      </xdr:nvSpPr>
      <xdr:spPr>
        <a:xfrm flipH="1" flipV="1">
          <a:off x="0" y="4962525"/>
          <a:ext cx="657225" cy="4667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11" name="Rectangle 15"/>
        <xdr:cNvSpPr>
          <a:spLocks/>
        </xdr:cNvSpPr>
      </xdr:nvSpPr>
      <xdr:spPr>
        <a:xfrm>
          <a:off x="647700" y="8096250"/>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76200</xdr:rowOff>
    </xdr:to>
    <xdr:sp>
      <xdr:nvSpPr>
        <xdr:cNvPr id="12" name="Line 18"/>
        <xdr:cNvSpPr>
          <a:spLocks/>
        </xdr:cNvSpPr>
      </xdr:nvSpPr>
      <xdr:spPr>
        <a:xfrm flipH="1">
          <a:off x="0" y="4962525"/>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9525</xdr:colOff>
      <xdr:row>48</xdr:row>
      <xdr:rowOff>0</xdr:rowOff>
    </xdr:to>
    <xdr:sp>
      <xdr:nvSpPr>
        <xdr:cNvPr id="13" name="Line 19"/>
        <xdr:cNvSpPr>
          <a:spLocks/>
        </xdr:cNvSpPr>
      </xdr:nvSpPr>
      <xdr:spPr>
        <a:xfrm flipH="1" flipV="1">
          <a:off x="0" y="4962525"/>
          <a:ext cx="657225" cy="4667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14" name="Rectangle 20"/>
        <xdr:cNvSpPr>
          <a:spLocks/>
        </xdr:cNvSpPr>
      </xdr:nvSpPr>
      <xdr:spPr>
        <a:xfrm>
          <a:off x="647700" y="8096250"/>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76200</xdr:rowOff>
    </xdr:to>
    <xdr:sp>
      <xdr:nvSpPr>
        <xdr:cNvPr id="15" name="Line 21"/>
        <xdr:cNvSpPr>
          <a:spLocks/>
        </xdr:cNvSpPr>
      </xdr:nvSpPr>
      <xdr:spPr>
        <a:xfrm flipH="1">
          <a:off x="0" y="4962525"/>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9525</xdr:colOff>
      <xdr:row>48</xdr:row>
      <xdr:rowOff>0</xdr:rowOff>
    </xdr:to>
    <xdr:sp>
      <xdr:nvSpPr>
        <xdr:cNvPr id="16" name="Line 22"/>
        <xdr:cNvSpPr>
          <a:spLocks/>
        </xdr:cNvSpPr>
      </xdr:nvSpPr>
      <xdr:spPr>
        <a:xfrm flipH="1" flipV="1">
          <a:off x="0" y="4962525"/>
          <a:ext cx="657225" cy="4667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17" name="Rectangle 24"/>
        <xdr:cNvSpPr>
          <a:spLocks/>
        </xdr:cNvSpPr>
      </xdr:nvSpPr>
      <xdr:spPr>
        <a:xfrm>
          <a:off x="647700" y="8096250"/>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76200</xdr:rowOff>
    </xdr:to>
    <xdr:sp>
      <xdr:nvSpPr>
        <xdr:cNvPr id="18" name="Line 25"/>
        <xdr:cNvSpPr>
          <a:spLocks/>
        </xdr:cNvSpPr>
      </xdr:nvSpPr>
      <xdr:spPr>
        <a:xfrm flipH="1">
          <a:off x="0" y="4962525"/>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9525</xdr:colOff>
      <xdr:row>48</xdr:row>
      <xdr:rowOff>0</xdr:rowOff>
    </xdr:to>
    <xdr:sp>
      <xdr:nvSpPr>
        <xdr:cNvPr id="19" name="Line 26"/>
        <xdr:cNvSpPr>
          <a:spLocks/>
        </xdr:cNvSpPr>
      </xdr:nvSpPr>
      <xdr:spPr>
        <a:xfrm flipH="1" flipV="1">
          <a:off x="0" y="4962525"/>
          <a:ext cx="657225" cy="4667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20" name="Rectangle 27"/>
        <xdr:cNvSpPr>
          <a:spLocks/>
        </xdr:cNvSpPr>
      </xdr:nvSpPr>
      <xdr:spPr>
        <a:xfrm>
          <a:off x="647700" y="8096250"/>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85725</xdr:rowOff>
    </xdr:to>
    <xdr:sp>
      <xdr:nvSpPr>
        <xdr:cNvPr id="21" name="Line 28"/>
        <xdr:cNvSpPr>
          <a:spLocks/>
        </xdr:cNvSpPr>
      </xdr:nvSpPr>
      <xdr:spPr>
        <a:xfrm flipH="1">
          <a:off x="0" y="4962525"/>
          <a:ext cx="64770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22" name="Rectangle 30"/>
        <xdr:cNvSpPr>
          <a:spLocks/>
        </xdr:cNvSpPr>
      </xdr:nvSpPr>
      <xdr:spPr>
        <a:xfrm>
          <a:off x="647700" y="8096250"/>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76200</xdr:rowOff>
    </xdr:to>
    <xdr:sp>
      <xdr:nvSpPr>
        <xdr:cNvPr id="23" name="Line 31"/>
        <xdr:cNvSpPr>
          <a:spLocks/>
        </xdr:cNvSpPr>
      </xdr:nvSpPr>
      <xdr:spPr>
        <a:xfrm flipH="1">
          <a:off x="0" y="4962525"/>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24" name="Rectangle 33"/>
        <xdr:cNvSpPr>
          <a:spLocks/>
        </xdr:cNvSpPr>
      </xdr:nvSpPr>
      <xdr:spPr>
        <a:xfrm>
          <a:off x="647700" y="8096250"/>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2</xdr:col>
      <xdr:colOff>0</xdr:colOff>
      <xdr:row>47</xdr:row>
      <xdr:rowOff>76200</xdr:rowOff>
    </xdr:to>
    <xdr:sp>
      <xdr:nvSpPr>
        <xdr:cNvPr id="1" name="Line 1"/>
        <xdr:cNvSpPr>
          <a:spLocks/>
        </xdr:cNvSpPr>
      </xdr:nvSpPr>
      <xdr:spPr>
        <a:xfrm flipH="1">
          <a:off x="0" y="4962525"/>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2" name="Line 2"/>
        <xdr:cNvSpPr>
          <a:spLocks/>
        </xdr:cNvSpPr>
      </xdr:nvSpPr>
      <xdr:spPr>
        <a:xfrm flipH="1" flipV="1">
          <a:off x="0" y="4933950"/>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0</xdr:colOff>
      <xdr:row>47</xdr:row>
      <xdr:rowOff>76200</xdr:rowOff>
    </xdr:to>
    <xdr:sp>
      <xdr:nvSpPr>
        <xdr:cNvPr id="3" name="Line 4"/>
        <xdr:cNvSpPr>
          <a:spLocks/>
        </xdr:cNvSpPr>
      </xdr:nvSpPr>
      <xdr:spPr>
        <a:xfrm flipH="1">
          <a:off x="0" y="4962525"/>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4" name="Line 5"/>
        <xdr:cNvSpPr>
          <a:spLocks/>
        </xdr:cNvSpPr>
      </xdr:nvSpPr>
      <xdr:spPr>
        <a:xfrm flipH="1" flipV="1">
          <a:off x="0" y="4933950"/>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5" name="Rectangle 6"/>
        <xdr:cNvSpPr>
          <a:spLocks/>
        </xdr:cNvSpPr>
      </xdr:nvSpPr>
      <xdr:spPr>
        <a:xfrm>
          <a:off x="647700" y="8096250"/>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76200</xdr:rowOff>
    </xdr:to>
    <xdr:sp>
      <xdr:nvSpPr>
        <xdr:cNvPr id="6" name="Line 8"/>
        <xdr:cNvSpPr>
          <a:spLocks/>
        </xdr:cNvSpPr>
      </xdr:nvSpPr>
      <xdr:spPr>
        <a:xfrm flipH="1">
          <a:off x="0" y="4962525"/>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7" name="Line 9"/>
        <xdr:cNvSpPr>
          <a:spLocks/>
        </xdr:cNvSpPr>
      </xdr:nvSpPr>
      <xdr:spPr>
        <a:xfrm flipH="1" flipV="1">
          <a:off x="0" y="4933950"/>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8" name="Rectangle 10"/>
        <xdr:cNvSpPr>
          <a:spLocks/>
        </xdr:cNvSpPr>
      </xdr:nvSpPr>
      <xdr:spPr>
        <a:xfrm>
          <a:off x="647700" y="8096250"/>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76200</xdr:rowOff>
    </xdr:to>
    <xdr:sp>
      <xdr:nvSpPr>
        <xdr:cNvPr id="9" name="Line 11"/>
        <xdr:cNvSpPr>
          <a:spLocks/>
        </xdr:cNvSpPr>
      </xdr:nvSpPr>
      <xdr:spPr>
        <a:xfrm flipH="1">
          <a:off x="0" y="4962525"/>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10" name="Line 12"/>
        <xdr:cNvSpPr>
          <a:spLocks/>
        </xdr:cNvSpPr>
      </xdr:nvSpPr>
      <xdr:spPr>
        <a:xfrm flipH="1" flipV="1">
          <a:off x="0" y="4933950"/>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11" name="Rectangle 13"/>
        <xdr:cNvSpPr>
          <a:spLocks/>
        </xdr:cNvSpPr>
      </xdr:nvSpPr>
      <xdr:spPr>
        <a:xfrm>
          <a:off x="647700" y="8096250"/>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76200</xdr:rowOff>
    </xdr:to>
    <xdr:sp>
      <xdr:nvSpPr>
        <xdr:cNvPr id="12" name="Line 14"/>
        <xdr:cNvSpPr>
          <a:spLocks/>
        </xdr:cNvSpPr>
      </xdr:nvSpPr>
      <xdr:spPr>
        <a:xfrm flipH="1">
          <a:off x="0" y="4962525"/>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13" name="Line 15"/>
        <xdr:cNvSpPr>
          <a:spLocks/>
        </xdr:cNvSpPr>
      </xdr:nvSpPr>
      <xdr:spPr>
        <a:xfrm flipH="1" flipV="1">
          <a:off x="0" y="4933950"/>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14" name="Rectangle 16"/>
        <xdr:cNvSpPr>
          <a:spLocks/>
        </xdr:cNvSpPr>
      </xdr:nvSpPr>
      <xdr:spPr>
        <a:xfrm>
          <a:off x="647700" y="8096250"/>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76200</xdr:rowOff>
    </xdr:to>
    <xdr:sp>
      <xdr:nvSpPr>
        <xdr:cNvPr id="15" name="Line 20"/>
        <xdr:cNvSpPr>
          <a:spLocks/>
        </xdr:cNvSpPr>
      </xdr:nvSpPr>
      <xdr:spPr>
        <a:xfrm flipH="1">
          <a:off x="0" y="4962525"/>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16" name="Line 21"/>
        <xdr:cNvSpPr>
          <a:spLocks/>
        </xdr:cNvSpPr>
      </xdr:nvSpPr>
      <xdr:spPr>
        <a:xfrm flipH="1" flipV="1">
          <a:off x="0" y="4933950"/>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17" name="Rectangle 22"/>
        <xdr:cNvSpPr>
          <a:spLocks/>
        </xdr:cNvSpPr>
      </xdr:nvSpPr>
      <xdr:spPr>
        <a:xfrm>
          <a:off x="647700" y="8096250"/>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76200</xdr:rowOff>
    </xdr:to>
    <xdr:sp>
      <xdr:nvSpPr>
        <xdr:cNvPr id="18" name="Line 23"/>
        <xdr:cNvSpPr>
          <a:spLocks/>
        </xdr:cNvSpPr>
      </xdr:nvSpPr>
      <xdr:spPr>
        <a:xfrm flipH="1">
          <a:off x="0" y="4962525"/>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19" name="Line 24"/>
        <xdr:cNvSpPr>
          <a:spLocks/>
        </xdr:cNvSpPr>
      </xdr:nvSpPr>
      <xdr:spPr>
        <a:xfrm flipH="1" flipV="1">
          <a:off x="0" y="4933950"/>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20" name="Rectangle 25"/>
        <xdr:cNvSpPr>
          <a:spLocks/>
        </xdr:cNvSpPr>
      </xdr:nvSpPr>
      <xdr:spPr>
        <a:xfrm>
          <a:off x="647700" y="8096250"/>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76200</xdr:rowOff>
    </xdr:to>
    <xdr:sp>
      <xdr:nvSpPr>
        <xdr:cNvPr id="21" name="Line 26"/>
        <xdr:cNvSpPr>
          <a:spLocks/>
        </xdr:cNvSpPr>
      </xdr:nvSpPr>
      <xdr:spPr>
        <a:xfrm flipH="1">
          <a:off x="0" y="4962525"/>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22" name="Line 27"/>
        <xdr:cNvSpPr>
          <a:spLocks/>
        </xdr:cNvSpPr>
      </xdr:nvSpPr>
      <xdr:spPr>
        <a:xfrm flipH="1" flipV="1">
          <a:off x="0" y="4933950"/>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23" name="Rectangle 28"/>
        <xdr:cNvSpPr>
          <a:spLocks/>
        </xdr:cNvSpPr>
      </xdr:nvSpPr>
      <xdr:spPr>
        <a:xfrm>
          <a:off x="647700" y="8096250"/>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76200</xdr:rowOff>
    </xdr:to>
    <xdr:sp>
      <xdr:nvSpPr>
        <xdr:cNvPr id="24" name="Line 29"/>
        <xdr:cNvSpPr>
          <a:spLocks/>
        </xdr:cNvSpPr>
      </xdr:nvSpPr>
      <xdr:spPr>
        <a:xfrm flipH="1">
          <a:off x="0" y="4962525"/>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25" name="Line 30"/>
        <xdr:cNvSpPr>
          <a:spLocks/>
        </xdr:cNvSpPr>
      </xdr:nvSpPr>
      <xdr:spPr>
        <a:xfrm flipH="1" flipV="1">
          <a:off x="0" y="4933950"/>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26" name="Rectangle 31"/>
        <xdr:cNvSpPr>
          <a:spLocks/>
        </xdr:cNvSpPr>
      </xdr:nvSpPr>
      <xdr:spPr>
        <a:xfrm>
          <a:off x="647700" y="8096250"/>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76200</xdr:rowOff>
    </xdr:to>
    <xdr:sp>
      <xdr:nvSpPr>
        <xdr:cNvPr id="27" name="Line 32"/>
        <xdr:cNvSpPr>
          <a:spLocks/>
        </xdr:cNvSpPr>
      </xdr:nvSpPr>
      <xdr:spPr>
        <a:xfrm flipH="1">
          <a:off x="0" y="4962525"/>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28" name="Line 33"/>
        <xdr:cNvSpPr>
          <a:spLocks/>
        </xdr:cNvSpPr>
      </xdr:nvSpPr>
      <xdr:spPr>
        <a:xfrm flipH="1" flipV="1">
          <a:off x="0" y="4933950"/>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29" name="Rectangle 34"/>
        <xdr:cNvSpPr>
          <a:spLocks/>
        </xdr:cNvSpPr>
      </xdr:nvSpPr>
      <xdr:spPr>
        <a:xfrm>
          <a:off x="647700" y="8096250"/>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76200</xdr:rowOff>
    </xdr:to>
    <xdr:sp>
      <xdr:nvSpPr>
        <xdr:cNvPr id="30" name="Line 35"/>
        <xdr:cNvSpPr>
          <a:spLocks/>
        </xdr:cNvSpPr>
      </xdr:nvSpPr>
      <xdr:spPr>
        <a:xfrm flipH="1">
          <a:off x="0" y="4962525"/>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31" name="Line 36"/>
        <xdr:cNvSpPr>
          <a:spLocks/>
        </xdr:cNvSpPr>
      </xdr:nvSpPr>
      <xdr:spPr>
        <a:xfrm flipH="1" flipV="1">
          <a:off x="0" y="4933950"/>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32" name="Rectangle 37"/>
        <xdr:cNvSpPr>
          <a:spLocks/>
        </xdr:cNvSpPr>
      </xdr:nvSpPr>
      <xdr:spPr>
        <a:xfrm>
          <a:off x="647700" y="8096250"/>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76200</xdr:rowOff>
    </xdr:to>
    <xdr:sp>
      <xdr:nvSpPr>
        <xdr:cNvPr id="33" name="Line 38"/>
        <xdr:cNvSpPr>
          <a:spLocks/>
        </xdr:cNvSpPr>
      </xdr:nvSpPr>
      <xdr:spPr>
        <a:xfrm flipH="1">
          <a:off x="0" y="4962525"/>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34" name="Line 39"/>
        <xdr:cNvSpPr>
          <a:spLocks/>
        </xdr:cNvSpPr>
      </xdr:nvSpPr>
      <xdr:spPr>
        <a:xfrm flipH="1" flipV="1">
          <a:off x="0" y="4933950"/>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35" name="Rectangle 40"/>
        <xdr:cNvSpPr>
          <a:spLocks/>
        </xdr:cNvSpPr>
      </xdr:nvSpPr>
      <xdr:spPr>
        <a:xfrm>
          <a:off x="647700" y="8096250"/>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2</xdr:col>
      <xdr:colOff>9525</xdr:colOff>
      <xdr:row>47</xdr:row>
      <xdr:rowOff>76200</xdr:rowOff>
    </xdr:to>
    <xdr:sp>
      <xdr:nvSpPr>
        <xdr:cNvPr id="1" name="Line 1"/>
        <xdr:cNvSpPr>
          <a:spLocks/>
        </xdr:cNvSpPr>
      </xdr:nvSpPr>
      <xdr:spPr>
        <a:xfrm flipH="1">
          <a:off x="0" y="4953000"/>
          <a:ext cx="657225"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2" name="Line 2"/>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9525</xdr:colOff>
      <xdr:row>47</xdr:row>
      <xdr:rowOff>76200</xdr:rowOff>
    </xdr:to>
    <xdr:sp>
      <xdr:nvSpPr>
        <xdr:cNvPr id="3" name="Line 4"/>
        <xdr:cNvSpPr>
          <a:spLocks/>
        </xdr:cNvSpPr>
      </xdr:nvSpPr>
      <xdr:spPr>
        <a:xfrm flipH="1">
          <a:off x="0" y="4953000"/>
          <a:ext cx="657225"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4" name="Line 5"/>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5" name="Rectangle 6"/>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9525</xdr:colOff>
      <xdr:row>47</xdr:row>
      <xdr:rowOff>76200</xdr:rowOff>
    </xdr:to>
    <xdr:sp>
      <xdr:nvSpPr>
        <xdr:cNvPr id="6" name="Line 8"/>
        <xdr:cNvSpPr>
          <a:spLocks/>
        </xdr:cNvSpPr>
      </xdr:nvSpPr>
      <xdr:spPr>
        <a:xfrm flipH="1">
          <a:off x="0" y="4953000"/>
          <a:ext cx="657225"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7" name="Line 9"/>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8" name="Rectangle 10"/>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9525</xdr:colOff>
      <xdr:row>47</xdr:row>
      <xdr:rowOff>76200</xdr:rowOff>
    </xdr:to>
    <xdr:sp>
      <xdr:nvSpPr>
        <xdr:cNvPr id="9" name="Line 11"/>
        <xdr:cNvSpPr>
          <a:spLocks/>
        </xdr:cNvSpPr>
      </xdr:nvSpPr>
      <xdr:spPr>
        <a:xfrm flipH="1">
          <a:off x="0" y="4953000"/>
          <a:ext cx="657225"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10" name="Line 12"/>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11" name="Rectangle 13"/>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9525</xdr:colOff>
      <xdr:row>47</xdr:row>
      <xdr:rowOff>76200</xdr:rowOff>
    </xdr:to>
    <xdr:sp>
      <xdr:nvSpPr>
        <xdr:cNvPr id="12" name="Line 16"/>
        <xdr:cNvSpPr>
          <a:spLocks/>
        </xdr:cNvSpPr>
      </xdr:nvSpPr>
      <xdr:spPr>
        <a:xfrm flipH="1">
          <a:off x="0" y="4953000"/>
          <a:ext cx="657225"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13" name="Line 17"/>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14" name="Rectangle 18"/>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9525</xdr:colOff>
      <xdr:row>47</xdr:row>
      <xdr:rowOff>76200</xdr:rowOff>
    </xdr:to>
    <xdr:sp>
      <xdr:nvSpPr>
        <xdr:cNvPr id="15" name="Line 23"/>
        <xdr:cNvSpPr>
          <a:spLocks/>
        </xdr:cNvSpPr>
      </xdr:nvSpPr>
      <xdr:spPr>
        <a:xfrm flipH="1">
          <a:off x="0" y="4953000"/>
          <a:ext cx="657225"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16" name="Line 24"/>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17" name="Rectangle 25"/>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9525</xdr:colOff>
      <xdr:row>47</xdr:row>
      <xdr:rowOff>76200</xdr:rowOff>
    </xdr:to>
    <xdr:sp>
      <xdr:nvSpPr>
        <xdr:cNvPr id="18" name="Line 27"/>
        <xdr:cNvSpPr>
          <a:spLocks/>
        </xdr:cNvSpPr>
      </xdr:nvSpPr>
      <xdr:spPr>
        <a:xfrm flipH="1">
          <a:off x="0" y="4953000"/>
          <a:ext cx="657225"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19" name="Line 28"/>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20" name="Rectangle 29"/>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9525</xdr:colOff>
      <xdr:row>47</xdr:row>
      <xdr:rowOff>76200</xdr:rowOff>
    </xdr:to>
    <xdr:sp>
      <xdr:nvSpPr>
        <xdr:cNvPr id="21" name="Line 30"/>
        <xdr:cNvSpPr>
          <a:spLocks/>
        </xdr:cNvSpPr>
      </xdr:nvSpPr>
      <xdr:spPr>
        <a:xfrm flipH="1">
          <a:off x="0" y="4953000"/>
          <a:ext cx="657225"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22" name="Line 31"/>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23" name="Rectangle 32"/>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9525</xdr:colOff>
      <xdr:row>47</xdr:row>
      <xdr:rowOff>76200</xdr:rowOff>
    </xdr:to>
    <xdr:sp>
      <xdr:nvSpPr>
        <xdr:cNvPr id="24" name="Line 33"/>
        <xdr:cNvSpPr>
          <a:spLocks/>
        </xdr:cNvSpPr>
      </xdr:nvSpPr>
      <xdr:spPr>
        <a:xfrm flipH="1">
          <a:off x="0" y="4953000"/>
          <a:ext cx="657225"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25" name="Line 34"/>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26" name="Rectangle 35"/>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2</xdr:col>
      <xdr:colOff>0</xdr:colOff>
      <xdr:row>47</xdr:row>
      <xdr:rowOff>85725</xdr:rowOff>
    </xdr:to>
    <xdr:sp>
      <xdr:nvSpPr>
        <xdr:cNvPr id="1" name="Line 1"/>
        <xdr:cNvSpPr>
          <a:spLocks/>
        </xdr:cNvSpPr>
      </xdr:nvSpPr>
      <xdr:spPr>
        <a:xfrm flipH="1">
          <a:off x="0" y="4953000"/>
          <a:ext cx="64770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2" name="Line 2"/>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0</xdr:colOff>
      <xdr:row>47</xdr:row>
      <xdr:rowOff>85725</xdr:rowOff>
    </xdr:to>
    <xdr:sp>
      <xdr:nvSpPr>
        <xdr:cNvPr id="3" name="Line 4"/>
        <xdr:cNvSpPr>
          <a:spLocks/>
        </xdr:cNvSpPr>
      </xdr:nvSpPr>
      <xdr:spPr>
        <a:xfrm flipH="1">
          <a:off x="0" y="4953000"/>
          <a:ext cx="64770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4" name="Line 5"/>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5" name="Rectangle 6"/>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85725</xdr:rowOff>
    </xdr:to>
    <xdr:sp>
      <xdr:nvSpPr>
        <xdr:cNvPr id="6" name="Line 7"/>
        <xdr:cNvSpPr>
          <a:spLocks/>
        </xdr:cNvSpPr>
      </xdr:nvSpPr>
      <xdr:spPr>
        <a:xfrm flipH="1">
          <a:off x="0" y="4953000"/>
          <a:ext cx="64770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7" name="Line 8"/>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8" name="Rectangle 9"/>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85725</xdr:rowOff>
    </xdr:to>
    <xdr:sp>
      <xdr:nvSpPr>
        <xdr:cNvPr id="9" name="Line 11"/>
        <xdr:cNvSpPr>
          <a:spLocks/>
        </xdr:cNvSpPr>
      </xdr:nvSpPr>
      <xdr:spPr>
        <a:xfrm flipH="1">
          <a:off x="0" y="4953000"/>
          <a:ext cx="64770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10" name="Line 12"/>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11" name="Rectangle 13"/>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85725</xdr:rowOff>
    </xdr:to>
    <xdr:sp>
      <xdr:nvSpPr>
        <xdr:cNvPr id="12" name="Line 14"/>
        <xdr:cNvSpPr>
          <a:spLocks/>
        </xdr:cNvSpPr>
      </xdr:nvSpPr>
      <xdr:spPr>
        <a:xfrm flipH="1">
          <a:off x="0" y="4953000"/>
          <a:ext cx="64770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13" name="Line 15"/>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14" name="Rectangle 16"/>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85725</xdr:rowOff>
    </xdr:to>
    <xdr:sp>
      <xdr:nvSpPr>
        <xdr:cNvPr id="15" name="Line 19"/>
        <xdr:cNvSpPr>
          <a:spLocks/>
        </xdr:cNvSpPr>
      </xdr:nvSpPr>
      <xdr:spPr>
        <a:xfrm flipH="1">
          <a:off x="0" y="4953000"/>
          <a:ext cx="64770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16" name="Line 20"/>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17" name="Rectangle 21"/>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85725</xdr:rowOff>
    </xdr:to>
    <xdr:sp>
      <xdr:nvSpPr>
        <xdr:cNvPr id="18" name="Line 26"/>
        <xdr:cNvSpPr>
          <a:spLocks/>
        </xdr:cNvSpPr>
      </xdr:nvSpPr>
      <xdr:spPr>
        <a:xfrm flipH="1">
          <a:off x="0" y="4953000"/>
          <a:ext cx="64770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19" name="Line 27"/>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20" name="Rectangle 28"/>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85725</xdr:rowOff>
    </xdr:to>
    <xdr:sp>
      <xdr:nvSpPr>
        <xdr:cNvPr id="21" name="Line 29"/>
        <xdr:cNvSpPr>
          <a:spLocks/>
        </xdr:cNvSpPr>
      </xdr:nvSpPr>
      <xdr:spPr>
        <a:xfrm flipH="1">
          <a:off x="0" y="4953000"/>
          <a:ext cx="64770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22" name="Line 30"/>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23" name="Rectangle 31"/>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85725</xdr:rowOff>
    </xdr:to>
    <xdr:sp>
      <xdr:nvSpPr>
        <xdr:cNvPr id="24" name="Line 32"/>
        <xdr:cNvSpPr>
          <a:spLocks/>
        </xdr:cNvSpPr>
      </xdr:nvSpPr>
      <xdr:spPr>
        <a:xfrm flipH="1">
          <a:off x="0" y="4953000"/>
          <a:ext cx="64770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25" name="Line 33"/>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26" name="Rectangle 34"/>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8</xdr:row>
      <xdr:rowOff>66675</xdr:rowOff>
    </xdr:from>
    <xdr:to>
      <xdr:col>0</xdr:col>
      <xdr:colOff>1676400</xdr:colOff>
      <xdr:row>10</xdr:row>
      <xdr:rowOff>19050</xdr:rowOff>
    </xdr:to>
    <xdr:sp>
      <xdr:nvSpPr>
        <xdr:cNvPr id="1" name="Text 15"/>
        <xdr:cNvSpPr txBox="1">
          <a:spLocks noChangeArrowheads="1"/>
        </xdr:cNvSpPr>
      </xdr:nvSpPr>
      <xdr:spPr>
        <a:xfrm>
          <a:off x="276225" y="1371600"/>
          <a:ext cx="1400175" cy="276225"/>
        </a:xfrm>
        <a:prstGeom prst="rect">
          <a:avLst/>
        </a:prstGeom>
        <a:solidFill>
          <a:srgbClr val="FFFFFF"/>
        </a:solidFill>
        <a:ln w="1" cmpd="sng">
          <a:noFill/>
        </a:ln>
      </xdr:spPr>
      <xdr:txBody>
        <a:bodyPr vertOverflow="clip" wrap="square"/>
        <a:p>
          <a:pPr algn="ctr">
            <a:defRPr/>
          </a:pPr>
          <a:r>
            <a:rPr lang="en-US" cap="none" sz="900" b="0" i="0" u="none" baseline="0"/>
            <a:t>Energieträger</a:t>
          </a:r>
        </a:p>
      </xdr:txBody>
    </xdr:sp>
    <xdr:clientData/>
  </xdr:twoCellAnchor>
  <xdr:twoCellAnchor>
    <xdr:from>
      <xdr:col>0</xdr:col>
      <xdr:colOff>57150</xdr:colOff>
      <xdr:row>37</xdr:row>
      <xdr:rowOff>38100</xdr:rowOff>
    </xdr:from>
    <xdr:to>
      <xdr:col>0</xdr:col>
      <xdr:colOff>1209675</xdr:colOff>
      <xdr:row>37</xdr:row>
      <xdr:rowOff>38100</xdr:rowOff>
    </xdr:to>
    <xdr:sp>
      <xdr:nvSpPr>
        <xdr:cNvPr id="2" name="Line 2"/>
        <xdr:cNvSpPr>
          <a:spLocks/>
        </xdr:cNvSpPr>
      </xdr:nvSpPr>
      <xdr:spPr>
        <a:xfrm>
          <a:off x="57150" y="6029325"/>
          <a:ext cx="1152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6</xdr:col>
      <xdr:colOff>742950</xdr:colOff>
      <xdr:row>26</xdr:row>
      <xdr:rowOff>0</xdr:rowOff>
    </xdr:to>
    <xdr:graphicFrame>
      <xdr:nvGraphicFramePr>
        <xdr:cNvPr id="1" name="Chart 1"/>
        <xdr:cNvGraphicFramePr/>
      </xdr:nvGraphicFramePr>
      <xdr:xfrm>
        <a:off x="9525" y="333375"/>
        <a:ext cx="5305425" cy="3876675"/>
      </xdr:xfrm>
      <a:graphic>
        <a:graphicData uri="http://schemas.openxmlformats.org/drawingml/2006/chart">
          <c:chart xmlns:c="http://schemas.openxmlformats.org/drawingml/2006/chart" r:id="rId1"/>
        </a:graphicData>
      </a:graphic>
    </xdr:graphicFrame>
    <xdr:clientData/>
  </xdr:twoCellAnchor>
  <xdr:twoCellAnchor>
    <xdr:from>
      <xdr:col>1</xdr:col>
      <xdr:colOff>28575</xdr:colOff>
      <xdr:row>2</xdr:row>
      <xdr:rowOff>142875</xdr:rowOff>
    </xdr:from>
    <xdr:to>
      <xdr:col>6</xdr:col>
      <xdr:colOff>333375</xdr:colOff>
      <xdr:row>5</xdr:row>
      <xdr:rowOff>142875</xdr:rowOff>
    </xdr:to>
    <xdr:sp>
      <xdr:nvSpPr>
        <xdr:cNvPr id="2" name="TextBox 2"/>
        <xdr:cNvSpPr txBox="1">
          <a:spLocks noChangeArrowheads="1"/>
        </xdr:cNvSpPr>
      </xdr:nvSpPr>
      <xdr:spPr>
        <a:xfrm>
          <a:off x="790575" y="466725"/>
          <a:ext cx="4114800" cy="485775"/>
        </a:xfrm>
        <a:prstGeom prst="rect">
          <a:avLst/>
        </a:prstGeom>
        <a:noFill/>
        <a:ln w="9525" cmpd="sng">
          <a:noFill/>
        </a:ln>
      </xdr:spPr>
      <xdr:txBody>
        <a:bodyPr vertOverflow="clip" wrap="square"/>
        <a:p>
          <a:pPr algn="ctr">
            <a:defRPr/>
          </a:pPr>
          <a:r>
            <a:rPr lang="en-US" cap="none" sz="1300" b="1" i="0" u="none" baseline="0">
              <a:latin typeface="Arial"/>
              <a:ea typeface="Arial"/>
              <a:cs typeface="Arial"/>
            </a:rPr>
            <a:t>1. CO</a:t>
          </a:r>
          <a:r>
            <a:rPr lang="en-US" cap="none" sz="1300" b="1" i="0" u="none" baseline="-25000">
              <a:latin typeface="Arial"/>
              <a:ea typeface="Arial"/>
              <a:cs typeface="Arial"/>
            </a:rPr>
            <a:t>2</a:t>
          </a:r>
          <a:r>
            <a:rPr lang="en-US" cap="none" sz="1300" b="1" i="0" u="none" baseline="0">
              <a:latin typeface="Arial"/>
              <a:ea typeface="Arial"/>
              <a:cs typeface="Arial"/>
            </a:rPr>
            <a:t>-Emissionen aus dem Primärenergieverbrauch nach Energieträgern 1990 bis 2007</a:t>
          </a:r>
        </a:p>
      </xdr:txBody>
    </xdr:sp>
    <xdr:clientData/>
  </xdr:twoCellAnchor>
  <xdr:oneCellAnchor>
    <xdr:from>
      <xdr:col>0</xdr:col>
      <xdr:colOff>28575</xdr:colOff>
      <xdr:row>24</xdr:row>
      <xdr:rowOff>152400</xdr:rowOff>
    </xdr:from>
    <xdr:ext cx="1638300" cy="142875"/>
    <xdr:sp>
      <xdr:nvSpPr>
        <xdr:cNvPr id="3" name="TextBox 3"/>
        <xdr:cNvSpPr txBox="1">
          <a:spLocks noChangeArrowheads="1"/>
        </xdr:cNvSpPr>
      </xdr:nvSpPr>
      <xdr:spPr>
        <a:xfrm>
          <a:off x="28575" y="4038600"/>
          <a:ext cx="163830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0</xdr:col>
      <xdr:colOff>714375</xdr:colOff>
      <xdr:row>6</xdr:row>
      <xdr:rowOff>38100</xdr:rowOff>
    </xdr:from>
    <xdr:to>
      <xdr:col>1</xdr:col>
      <xdr:colOff>485775</xdr:colOff>
      <xdr:row>7</xdr:row>
      <xdr:rowOff>47625</xdr:rowOff>
    </xdr:to>
    <xdr:sp>
      <xdr:nvSpPr>
        <xdr:cNvPr id="4" name="TextBox 4"/>
        <xdr:cNvSpPr txBox="1">
          <a:spLocks noChangeArrowheads="1"/>
        </xdr:cNvSpPr>
      </xdr:nvSpPr>
      <xdr:spPr>
        <a:xfrm>
          <a:off x="714375" y="1009650"/>
          <a:ext cx="533400" cy="171450"/>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1 000 t</a:t>
          </a:r>
        </a:p>
      </xdr:txBody>
    </xdr:sp>
    <xdr:clientData/>
  </xdr:twoCellAnchor>
  <xdr:twoCellAnchor>
    <xdr:from>
      <xdr:col>0</xdr:col>
      <xdr:colOff>19050</xdr:colOff>
      <xdr:row>31</xdr:row>
      <xdr:rowOff>19050</xdr:rowOff>
    </xdr:from>
    <xdr:to>
      <xdr:col>6</xdr:col>
      <xdr:colOff>742950</xdr:colOff>
      <xdr:row>55</xdr:row>
      <xdr:rowOff>0</xdr:rowOff>
    </xdr:to>
    <xdr:graphicFrame>
      <xdr:nvGraphicFramePr>
        <xdr:cNvPr id="5" name="Chart 5"/>
        <xdr:cNvGraphicFramePr/>
      </xdr:nvGraphicFramePr>
      <xdr:xfrm>
        <a:off x="19050" y="5038725"/>
        <a:ext cx="5295900" cy="386715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32</xdr:row>
      <xdr:rowOff>38100</xdr:rowOff>
    </xdr:from>
    <xdr:to>
      <xdr:col>6</xdr:col>
      <xdr:colOff>390525</xdr:colOff>
      <xdr:row>35</xdr:row>
      <xdr:rowOff>28575</xdr:rowOff>
    </xdr:to>
    <xdr:sp>
      <xdr:nvSpPr>
        <xdr:cNvPr id="6" name="TextBox 6"/>
        <xdr:cNvSpPr txBox="1">
          <a:spLocks noChangeArrowheads="1"/>
        </xdr:cNvSpPr>
      </xdr:nvSpPr>
      <xdr:spPr>
        <a:xfrm>
          <a:off x="771525" y="5219700"/>
          <a:ext cx="4191000" cy="476250"/>
        </a:xfrm>
        <a:prstGeom prst="rect">
          <a:avLst/>
        </a:prstGeom>
        <a:noFill/>
        <a:ln w="9525" cmpd="sng">
          <a:noFill/>
        </a:ln>
      </xdr:spPr>
      <xdr:txBody>
        <a:bodyPr vertOverflow="clip" wrap="square"/>
        <a:p>
          <a:pPr algn="ctr">
            <a:defRPr/>
          </a:pPr>
          <a:r>
            <a:rPr lang="en-US" cap="none" sz="1300" b="1" i="0" u="none" baseline="0">
              <a:latin typeface="Arial"/>
              <a:ea typeface="Arial"/>
              <a:cs typeface="Arial"/>
            </a:rPr>
            <a:t>2. CO</a:t>
          </a:r>
          <a:r>
            <a:rPr lang="en-US" cap="none" sz="1300" b="1" i="0" u="none" baseline="-25000">
              <a:latin typeface="Arial"/>
              <a:ea typeface="Arial"/>
              <a:cs typeface="Arial"/>
            </a:rPr>
            <a:t>2</a:t>
          </a:r>
          <a:r>
            <a:rPr lang="en-US" cap="none" sz="1300" b="1" i="0" u="none" baseline="0">
              <a:latin typeface="Arial"/>
              <a:ea typeface="Arial"/>
              <a:cs typeface="Arial"/>
            </a:rPr>
            <a:t>-Emissionen aus dem Primär- und Endenergie-verbrauch je Einwohner 1990 bis 2007</a:t>
          </a:r>
        </a:p>
      </xdr:txBody>
    </xdr:sp>
    <xdr:clientData/>
  </xdr:twoCellAnchor>
  <xdr:twoCellAnchor>
    <xdr:from>
      <xdr:col>0</xdr:col>
      <xdr:colOff>695325</xdr:colOff>
      <xdr:row>35</xdr:row>
      <xdr:rowOff>28575</xdr:rowOff>
    </xdr:from>
    <xdr:to>
      <xdr:col>1</xdr:col>
      <xdr:colOff>342900</xdr:colOff>
      <xdr:row>36</xdr:row>
      <xdr:rowOff>76200</xdr:rowOff>
    </xdr:to>
    <xdr:sp>
      <xdr:nvSpPr>
        <xdr:cNvPr id="7" name="TextBox 7"/>
        <xdr:cNvSpPr txBox="1">
          <a:spLocks noChangeArrowheads="1"/>
        </xdr:cNvSpPr>
      </xdr:nvSpPr>
      <xdr:spPr>
        <a:xfrm>
          <a:off x="695325" y="5695950"/>
          <a:ext cx="409575" cy="209550"/>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t/EW</a:t>
          </a:r>
        </a:p>
      </xdr:txBody>
    </xdr:sp>
    <xdr:clientData/>
  </xdr:twoCellAnchor>
  <xdr:oneCellAnchor>
    <xdr:from>
      <xdr:col>0</xdr:col>
      <xdr:colOff>38100</xdr:colOff>
      <xdr:row>53</xdr:row>
      <xdr:rowOff>152400</xdr:rowOff>
    </xdr:from>
    <xdr:ext cx="1638300" cy="142875"/>
    <xdr:sp>
      <xdr:nvSpPr>
        <xdr:cNvPr id="8" name="TextBox 8"/>
        <xdr:cNvSpPr txBox="1">
          <a:spLocks noChangeArrowheads="1"/>
        </xdr:cNvSpPr>
      </xdr:nvSpPr>
      <xdr:spPr>
        <a:xfrm>
          <a:off x="38100" y="8734425"/>
          <a:ext cx="163830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9525</xdr:rowOff>
    </xdr:from>
    <xdr:to>
      <xdr:col>6</xdr:col>
      <xdr:colOff>733425</xdr:colOff>
      <xdr:row>25</xdr:row>
      <xdr:rowOff>152400</xdr:rowOff>
    </xdr:to>
    <xdr:graphicFrame>
      <xdr:nvGraphicFramePr>
        <xdr:cNvPr id="1" name="Chart 1"/>
        <xdr:cNvGraphicFramePr/>
      </xdr:nvGraphicFramePr>
      <xdr:xfrm>
        <a:off x="19050" y="333375"/>
        <a:ext cx="5286375" cy="3867150"/>
      </xdr:xfrm>
      <a:graphic>
        <a:graphicData uri="http://schemas.openxmlformats.org/drawingml/2006/chart">
          <c:chart xmlns:c="http://schemas.openxmlformats.org/drawingml/2006/chart" r:id="rId1"/>
        </a:graphicData>
      </a:graphic>
    </xdr:graphicFrame>
    <xdr:clientData/>
  </xdr:twoCellAnchor>
  <xdr:twoCellAnchor>
    <xdr:from>
      <xdr:col>1</xdr:col>
      <xdr:colOff>142875</xdr:colOff>
      <xdr:row>3</xdr:row>
      <xdr:rowOff>114300</xdr:rowOff>
    </xdr:from>
    <xdr:to>
      <xdr:col>6</xdr:col>
      <xdr:colOff>247650</xdr:colOff>
      <xdr:row>6</xdr:row>
      <xdr:rowOff>142875</xdr:rowOff>
    </xdr:to>
    <xdr:sp>
      <xdr:nvSpPr>
        <xdr:cNvPr id="2" name="TextBox 2"/>
        <xdr:cNvSpPr txBox="1">
          <a:spLocks noChangeArrowheads="1"/>
        </xdr:cNvSpPr>
      </xdr:nvSpPr>
      <xdr:spPr>
        <a:xfrm>
          <a:off x="904875" y="600075"/>
          <a:ext cx="3914775" cy="514350"/>
        </a:xfrm>
        <a:prstGeom prst="rect">
          <a:avLst/>
        </a:prstGeom>
        <a:solidFill>
          <a:srgbClr val="FFFFFF"/>
        </a:solidFill>
        <a:ln w="9525" cmpd="sng">
          <a:noFill/>
        </a:ln>
      </xdr:spPr>
      <xdr:txBody>
        <a:bodyPr vertOverflow="clip" wrap="square"/>
        <a:p>
          <a:pPr algn="ctr">
            <a:defRPr/>
          </a:pPr>
          <a:r>
            <a:rPr lang="en-US" cap="none" sz="1300" b="1" i="0" u="none" baseline="0">
              <a:latin typeface="Arial"/>
              <a:ea typeface="Arial"/>
              <a:cs typeface="Arial"/>
            </a:rPr>
            <a:t>3. CO</a:t>
          </a:r>
          <a:r>
            <a:rPr lang="en-US" cap="none" sz="1300" b="1" i="0" u="none" baseline="-25000">
              <a:latin typeface="Arial"/>
              <a:ea typeface="Arial"/>
              <a:cs typeface="Arial"/>
            </a:rPr>
            <a:t>2</a:t>
          </a:r>
          <a:r>
            <a:rPr lang="en-US" cap="none" sz="1300" b="1" i="0" u="none" baseline="0">
              <a:latin typeface="Arial"/>
              <a:ea typeface="Arial"/>
              <a:cs typeface="Arial"/>
            </a:rPr>
            <a:t>-Emissionen aus dem Endenergieverbrauch nach Energieträgern 1990 bis 2007</a:t>
          </a:r>
        </a:p>
      </xdr:txBody>
    </xdr:sp>
    <xdr:clientData/>
  </xdr:twoCellAnchor>
  <xdr:twoCellAnchor>
    <xdr:from>
      <xdr:col>1</xdr:col>
      <xdr:colOff>9525</xdr:colOff>
      <xdr:row>6</xdr:row>
      <xdr:rowOff>114300</xdr:rowOff>
    </xdr:from>
    <xdr:to>
      <xdr:col>1</xdr:col>
      <xdr:colOff>590550</xdr:colOff>
      <xdr:row>7</xdr:row>
      <xdr:rowOff>123825</xdr:rowOff>
    </xdr:to>
    <xdr:sp>
      <xdr:nvSpPr>
        <xdr:cNvPr id="3" name="TextBox 3"/>
        <xdr:cNvSpPr txBox="1">
          <a:spLocks noChangeArrowheads="1"/>
        </xdr:cNvSpPr>
      </xdr:nvSpPr>
      <xdr:spPr>
        <a:xfrm>
          <a:off x="771525" y="1085850"/>
          <a:ext cx="581025" cy="171450"/>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1 000 t </a:t>
          </a:r>
        </a:p>
      </xdr:txBody>
    </xdr:sp>
    <xdr:clientData/>
  </xdr:twoCellAnchor>
  <xdr:oneCellAnchor>
    <xdr:from>
      <xdr:col>0</xdr:col>
      <xdr:colOff>57150</xdr:colOff>
      <xdr:row>24</xdr:row>
      <xdr:rowOff>152400</xdr:rowOff>
    </xdr:from>
    <xdr:ext cx="1638300" cy="152400"/>
    <xdr:sp>
      <xdr:nvSpPr>
        <xdr:cNvPr id="4" name="TextBox 4"/>
        <xdr:cNvSpPr txBox="1">
          <a:spLocks noChangeArrowheads="1"/>
        </xdr:cNvSpPr>
      </xdr:nvSpPr>
      <xdr:spPr>
        <a:xfrm>
          <a:off x="57150" y="4038600"/>
          <a:ext cx="16383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0</xdr:col>
      <xdr:colOff>19050</xdr:colOff>
      <xdr:row>31</xdr:row>
      <xdr:rowOff>9525</xdr:rowOff>
    </xdr:from>
    <xdr:to>
      <xdr:col>6</xdr:col>
      <xdr:colOff>733425</xdr:colOff>
      <xdr:row>54</xdr:row>
      <xdr:rowOff>152400</xdr:rowOff>
    </xdr:to>
    <xdr:graphicFrame>
      <xdr:nvGraphicFramePr>
        <xdr:cNvPr id="5" name="Chart 5"/>
        <xdr:cNvGraphicFramePr/>
      </xdr:nvGraphicFramePr>
      <xdr:xfrm>
        <a:off x="19050" y="5029200"/>
        <a:ext cx="5286375" cy="3867150"/>
      </xdr:xfrm>
      <a:graphic>
        <a:graphicData uri="http://schemas.openxmlformats.org/drawingml/2006/chart">
          <c:chart xmlns:c="http://schemas.openxmlformats.org/drawingml/2006/chart" r:id="rId2"/>
        </a:graphicData>
      </a:graphic>
    </xdr:graphicFrame>
    <xdr:clientData/>
  </xdr:twoCellAnchor>
  <xdr:twoCellAnchor>
    <xdr:from>
      <xdr:col>1</xdr:col>
      <xdr:colOff>190500</xdr:colOff>
      <xdr:row>31</xdr:row>
      <xdr:rowOff>152400</xdr:rowOff>
    </xdr:from>
    <xdr:to>
      <xdr:col>6</xdr:col>
      <xdr:colOff>228600</xdr:colOff>
      <xdr:row>34</xdr:row>
      <xdr:rowOff>142875</xdr:rowOff>
    </xdr:to>
    <xdr:sp>
      <xdr:nvSpPr>
        <xdr:cNvPr id="6" name="TextBox 6"/>
        <xdr:cNvSpPr txBox="1">
          <a:spLocks noChangeArrowheads="1"/>
        </xdr:cNvSpPr>
      </xdr:nvSpPr>
      <xdr:spPr>
        <a:xfrm>
          <a:off x="952500" y="5172075"/>
          <a:ext cx="3848100" cy="476250"/>
        </a:xfrm>
        <a:prstGeom prst="rect">
          <a:avLst/>
        </a:prstGeom>
        <a:solidFill>
          <a:srgbClr val="FFFFFF"/>
        </a:solidFill>
        <a:ln w="9525" cmpd="sng">
          <a:noFill/>
        </a:ln>
      </xdr:spPr>
      <xdr:txBody>
        <a:bodyPr vertOverflow="clip" wrap="square"/>
        <a:p>
          <a:pPr algn="ctr">
            <a:defRPr/>
          </a:pPr>
          <a:r>
            <a:rPr lang="en-US" cap="none" sz="1300" b="1" i="0" u="none" baseline="0">
              <a:latin typeface="Arial"/>
              <a:ea typeface="Arial"/>
              <a:cs typeface="Arial"/>
            </a:rPr>
            <a:t>4. CO</a:t>
          </a:r>
          <a:r>
            <a:rPr lang="en-US" cap="none" sz="1300" b="1" i="0" u="none" baseline="-25000">
              <a:latin typeface="Arial"/>
              <a:ea typeface="Arial"/>
              <a:cs typeface="Arial"/>
            </a:rPr>
            <a:t>2</a:t>
          </a:r>
          <a:r>
            <a:rPr lang="en-US" cap="none" sz="1300" b="1" i="0" u="none" baseline="0">
              <a:latin typeface="Arial"/>
              <a:ea typeface="Arial"/>
              <a:cs typeface="Arial"/>
            </a:rPr>
            <a:t>-Emissionen aus dem Endenergieverbrauch nach Emittentensektoren 1990 bis 2007</a:t>
          </a:r>
        </a:p>
      </xdr:txBody>
    </xdr:sp>
    <xdr:clientData/>
  </xdr:twoCellAnchor>
  <xdr:twoCellAnchor>
    <xdr:from>
      <xdr:col>1</xdr:col>
      <xdr:colOff>9525</xdr:colOff>
      <xdr:row>35</xdr:row>
      <xdr:rowOff>66675</xdr:rowOff>
    </xdr:from>
    <xdr:to>
      <xdr:col>1</xdr:col>
      <xdr:colOff>685800</xdr:colOff>
      <xdr:row>36</xdr:row>
      <xdr:rowOff>76200</xdr:rowOff>
    </xdr:to>
    <xdr:sp>
      <xdr:nvSpPr>
        <xdr:cNvPr id="7" name="TextBox 7"/>
        <xdr:cNvSpPr txBox="1">
          <a:spLocks noChangeArrowheads="1"/>
        </xdr:cNvSpPr>
      </xdr:nvSpPr>
      <xdr:spPr>
        <a:xfrm>
          <a:off x="771525" y="5734050"/>
          <a:ext cx="676275" cy="171450"/>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1 000 t </a:t>
          </a:r>
        </a:p>
      </xdr:txBody>
    </xdr:sp>
    <xdr:clientData/>
  </xdr:twoCellAnchor>
  <xdr:oneCellAnchor>
    <xdr:from>
      <xdr:col>0</xdr:col>
      <xdr:colOff>19050</xdr:colOff>
      <xdr:row>53</xdr:row>
      <xdr:rowOff>142875</xdr:rowOff>
    </xdr:from>
    <xdr:ext cx="1638300" cy="152400"/>
    <xdr:sp>
      <xdr:nvSpPr>
        <xdr:cNvPr id="8" name="TextBox 8"/>
        <xdr:cNvSpPr txBox="1">
          <a:spLocks noChangeArrowheads="1"/>
        </xdr:cNvSpPr>
      </xdr:nvSpPr>
      <xdr:spPr>
        <a:xfrm>
          <a:off x="19050" y="8724900"/>
          <a:ext cx="16383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64</xdr:row>
      <xdr:rowOff>76200</xdr:rowOff>
    </xdr:from>
    <xdr:to>
      <xdr:col>0</xdr:col>
      <xdr:colOff>561975</xdr:colOff>
      <xdr:row>64</xdr:row>
      <xdr:rowOff>76200</xdr:rowOff>
    </xdr:to>
    <xdr:sp>
      <xdr:nvSpPr>
        <xdr:cNvPr id="1" name="Line 2"/>
        <xdr:cNvSpPr>
          <a:spLocks/>
        </xdr:cNvSpPr>
      </xdr:nvSpPr>
      <xdr:spPr>
        <a:xfrm>
          <a:off x="28575" y="927735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5</xdr:row>
      <xdr:rowOff>0</xdr:rowOff>
    </xdr:from>
    <xdr:to>
      <xdr:col>0</xdr:col>
      <xdr:colOff>1657350</xdr:colOff>
      <xdr:row>5</xdr:row>
      <xdr:rowOff>0</xdr:rowOff>
    </xdr:to>
    <xdr:sp>
      <xdr:nvSpPr>
        <xdr:cNvPr id="1" name="Line 1"/>
        <xdr:cNvSpPr>
          <a:spLocks/>
        </xdr:cNvSpPr>
      </xdr:nvSpPr>
      <xdr:spPr>
        <a:xfrm>
          <a:off x="419100" y="609600"/>
          <a:ext cx="1238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24</xdr:row>
      <xdr:rowOff>95250</xdr:rowOff>
    </xdr:from>
    <xdr:to>
      <xdr:col>0</xdr:col>
      <xdr:colOff>609600</xdr:colOff>
      <xdr:row>24</xdr:row>
      <xdr:rowOff>95250</xdr:rowOff>
    </xdr:to>
    <xdr:sp>
      <xdr:nvSpPr>
        <xdr:cNvPr id="1" name="Line 1"/>
        <xdr:cNvSpPr>
          <a:spLocks/>
        </xdr:cNvSpPr>
      </xdr:nvSpPr>
      <xdr:spPr>
        <a:xfrm>
          <a:off x="9525" y="874395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0.10175</cdr:x>
      <cdr:y>0.14125</cdr:y>
    </cdr:from>
    <cdr:to>
      <cdr:x>0.16675</cdr:x>
      <cdr:y>0.18325</cdr:y>
    </cdr:to>
    <cdr:sp>
      <cdr:nvSpPr>
        <cdr:cNvPr id="1" name="Rectangle 1"/>
        <cdr:cNvSpPr>
          <a:spLocks/>
        </cdr:cNvSpPr>
      </cdr:nvSpPr>
      <cdr:spPr>
        <a:xfrm>
          <a:off x="533400" y="523875"/>
          <a:ext cx="342900" cy="152400"/>
        </a:xfrm>
        <a:prstGeom prst="rect">
          <a:avLst/>
        </a:prstGeom>
        <a:solidFill>
          <a:srgbClr val="FFFFFF"/>
        </a:solidFill>
        <a:ln w="9525" cmpd="sng">
          <a:noFill/>
        </a:ln>
      </cdr:spPr>
      <cdr:txBody>
        <a:bodyPr vertOverflow="clip" wrap="square"/>
        <a:p>
          <a:pPr algn="l">
            <a:defRPr/>
          </a:pPr>
          <a:r>
            <a:rPr lang="en-US" cap="none" sz="1000" b="0" i="0" u="none" baseline="0">
              <a:latin typeface="Arial"/>
              <a:ea typeface="Arial"/>
              <a:cs typeface="Arial"/>
            </a:rPr>
            <a:t>PJ</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0.1255</cdr:x>
      <cdr:y>0.19225</cdr:y>
    </cdr:from>
    <cdr:to>
      <cdr:x>0.32225</cdr:x>
      <cdr:y>0.24125</cdr:y>
    </cdr:to>
    <cdr:sp>
      <cdr:nvSpPr>
        <cdr:cNvPr id="1" name="Rectangle 1"/>
        <cdr:cNvSpPr>
          <a:spLocks/>
        </cdr:cNvSpPr>
      </cdr:nvSpPr>
      <cdr:spPr>
        <a:xfrm>
          <a:off x="666750" y="676275"/>
          <a:ext cx="1047750" cy="171450"/>
        </a:xfrm>
        <a:prstGeom prst="rect">
          <a:avLst/>
        </a:prstGeom>
        <a:solidFill>
          <a:srgbClr val="FFFFFF"/>
        </a:solidFill>
        <a:ln w="9525" cmpd="sng">
          <a:solidFill>
            <a:srgbClr val="FFFFFF"/>
          </a:solidFill>
          <a:headEnd type="none"/>
          <a:tailEnd type="none"/>
        </a:ln>
      </cdr:spPr>
      <cdr:txBody>
        <a:bodyPr vertOverflow="clip" wrap="square"/>
        <a:p>
          <a:pPr algn="l">
            <a:defRPr/>
          </a:pPr>
          <a:r>
            <a:rPr lang="en-US" cap="none" sz="1100" b="0" i="0" u="none" baseline="0">
              <a:latin typeface="Arial"/>
              <a:ea typeface="Arial"/>
              <a:cs typeface="Arial"/>
            </a:rPr>
            <a:t>TJ / 1000 EW</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7</xdr:col>
      <xdr:colOff>0</xdr:colOff>
      <xdr:row>25</xdr:row>
      <xdr:rowOff>0</xdr:rowOff>
    </xdr:to>
    <xdr:graphicFrame>
      <xdr:nvGraphicFramePr>
        <xdr:cNvPr id="1" name="Chart 1"/>
        <xdr:cNvGraphicFramePr/>
      </xdr:nvGraphicFramePr>
      <xdr:xfrm>
        <a:off x="9525" y="323850"/>
        <a:ext cx="5324475" cy="3724275"/>
      </xdr:xfrm>
      <a:graphic>
        <a:graphicData uri="http://schemas.openxmlformats.org/drawingml/2006/chart">
          <c:chart xmlns:c="http://schemas.openxmlformats.org/drawingml/2006/chart" r:id="rId1"/>
        </a:graphicData>
      </a:graphic>
    </xdr:graphicFrame>
    <xdr:clientData/>
  </xdr:twoCellAnchor>
  <xdr:oneCellAnchor>
    <xdr:from>
      <xdr:col>0</xdr:col>
      <xdr:colOff>57150</xdr:colOff>
      <xdr:row>23</xdr:row>
      <xdr:rowOff>104775</xdr:rowOff>
    </xdr:from>
    <xdr:ext cx="1800225" cy="209550"/>
    <xdr:sp>
      <xdr:nvSpPr>
        <xdr:cNvPr id="2" name="TextBox 2"/>
        <xdr:cNvSpPr txBox="1">
          <a:spLocks noChangeArrowheads="1"/>
        </xdr:cNvSpPr>
      </xdr:nvSpPr>
      <xdr:spPr>
        <a:xfrm>
          <a:off x="57150" y="3829050"/>
          <a:ext cx="1800225"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0</xdr:col>
      <xdr:colOff>9525</xdr:colOff>
      <xdr:row>31</xdr:row>
      <xdr:rowOff>9525</xdr:rowOff>
    </xdr:from>
    <xdr:to>
      <xdr:col>7</xdr:col>
      <xdr:colOff>0</xdr:colOff>
      <xdr:row>53</xdr:row>
      <xdr:rowOff>0</xdr:rowOff>
    </xdr:to>
    <xdr:graphicFrame>
      <xdr:nvGraphicFramePr>
        <xdr:cNvPr id="3" name="Chart 3"/>
        <xdr:cNvGraphicFramePr/>
      </xdr:nvGraphicFramePr>
      <xdr:xfrm>
        <a:off x="9525" y="5029200"/>
        <a:ext cx="5324475" cy="3552825"/>
      </xdr:xfrm>
      <a:graphic>
        <a:graphicData uri="http://schemas.openxmlformats.org/drawingml/2006/chart">
          <c:chart xmlns:c="http://schemas.openxmlformats.org/drawingml/2006/chart" r:id="rId2"/>
        </a:graphicData>
      </a:graphic>
    </xdr:graphicFrame>
    <xdr:clientData/>
  </xdr:twoCellAnchor>
  <xdr:oneCellAnchor>
    <xdr:from>
      <xdr:col>0</xdr:col>
      <xdr:colOff>28575</xdr:colOff>
      <xdr:row>51</xdr:row>
      <xdr:rowOff>133350</xdr:rowOff>
    </xdr:from>
    <xdr:ext cx="1762125" cy="171450"/>
    <xdr:sp>
      <xdr:nvSpPr>
        <xdr:cNvPr id="4" name="TextBox 4"/>
        <xdr:cNvSpPr txBox="1">
          <a:spLocks noChangeArrowheads="1"/>
        </xdr:cNvSpPr>
      </xdr:nvSpPr>
      <xdr:spPr>
        <a:xfrm>
          <a:off x="28575" y="8391525"/>
          <a:ext cx="1762125"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0.10175</cdr:x>
      <cdr:y>0.15725</cdr:y>
    </cdr:from>
    <cdr:to>
      <cdr:x>0.17175</cdr:x>
      <cdr:y>0.213</cdr:y>
    </cdr:to>
    <cdr:sp>
      <cdr:nvSpPr>
        <cdr:cNvPr id="1" name="Rectangle 1"/>
        <cdr:cNvSpPr>
          <a:spLocks/>
        </cdr:cNvSpPr>
      </cdr:nvSpPr>
      <cdr:spPr>
        <a:xfrm>
          <a:off x="533400" y="581025"/>
          <a:ext cx="371475" cy="209550"/>
        </a:xfrm>
        <a:prstGeom prst="rect">
          <a:avLst/>
        </a:prstGeom>
        <a:solidFill>
          <a:srgbClr val="FFFFFF"/>
        </a:solidFill>
        <a:ln w="9525" cmpd="sng">
          <a:noFill/>
        </a:ln>
      </cdr:spPr>
      <cdr:txBody>
        <a:bodyPr vertOverflow="clip" wrap="square"/>
        <a:p>
          <a:pPr algn="l">
            <a:defRPr/>
          </a:pPr>
          <a:r>
            <a:rPr lang="en-US" cap="none" sz="1100" b="0" i="0" u="none" baseline="0">
              <a:latin typeface="Arial"/>
              <a:ea typeface="Arial"/>
              <a:cs typeface="Arial"/>
            </a:rPr>
            <a:t>PJ</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7</xdr:col>
      <xdr:colOff>0</xdr:colOff>
      <xdr:row>25</xdr:row>
      <xdr:rowOff>0</xdr:rowOff>
    </xdr:to>
    <xdr:graphicFrame>
      <xdr:nvGraphicFramePr>
        <xdr:cNvPr id="1" name="Chart 1"/>
        <xdr:cNvGraphicFramePr/>
      </xdr:nvGraphicFramePr>
      <xdr:xfrm>
        <a:off x="9525" y="333375"/>
        <a:ext cx="5324475" cy="3714750"/>
      </xdr:xfrm>
      <a:graphic>
        <a:graphicData uri="http://schemas.openxmlformats.org/drawingml/2006/chart">
          <c:chart xmlns:c="http://schemas.openxmlformats.org/drawingml/2006/chart" r:id="rId1"/>
        </a:graphicData>
      </a:graphic>
    </xdr:graphicFrame>
    <xdr:clientData/>
  </xdr:twoCellAnchor>
  <xdr:oneCellAnchor>
    <xdr:from>
      <xdr:col>0</xdr:col>
      <xdr:colOff>28575</xdr:colOff>
      <xdr:row>23</xdr:row>
      <xdr:rowOff>104775</xdr:rowOff>
    </xdr:from>
    <xdr:ext cx="1800225" cy="209550"/>
    <xdr:sp>
      <xdr:nvSpPr>
        <xdr:cNvPr id="2" name="TextBox 2"/>
        <xdr:cNvSpPr txBox="1">
          <a:spLocks noChangeArrowheads="1"/>
        </xdr:cNvSpPr>
      </xdr:nvSpPr>
      <xdr:spPr>
        <a:xfrm>
          <a:off x="28575" y="3829050"/>
          <a:ext cx="1800225"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oneCellAnchor>
    <xdr:from>
      <xdr:col>0</xdr:col>
      <xdr:colOff>19050</xdr:colOff>
      <xdr:row>51</xdr:row>
      <xdr:rowOff>133350</xdr:rowOff>
    </xdr:from>
    <xdr:ext cx="1800225" cy="190500"/>
    <xdr:sp>
      <xdr:nvSpPr>
        <xdr:cNvPr id="3" name="TextBox 3"/>
        <xdr:cNvSpPr txBox="1">
          <a:spLocks noChangeArrowheads="1"/>
        </xdr:cNvSpPr>
      </xdr:nvSpPr>
      <xdr:spPr>
        <a:xfrm>
          <a:off x="19050" y="8391525"/>
          <a:ext cx="180022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0</xdr:col>
      <xdr:colOff>0</xdr:colOff>
      <xdr:row>30</xdr:row>
      <xdr:rowOff>152400</xdr:rowOff>
    </xdr:from>
    <xdr:to>
      <xdr:col>7</xdr:col>
      <xdr:colOff>0</xdr:colOff>
      <xdr:row>53</xdr:row>
      <xdr:rowOff>0</xdr:rowOff>
    </xdr:to>
    <xdr:graphicFrame>
      <xdr:nvGraphicFramePr>
        <xdr:cNvPr id="4" name="Chart 4"/>
        <xdr:cNvGraphicFramePr/>
      </xdr:nvGraphicFramePr>
      <xdr:xfrm>
        <a:off x="0" y="5010150"/>
        <a:ext cx="5334000" cy="3571875"/>
      </xdr:xfrm>
      <a:graphic>
        <a:graphicData uri="http://schemas.openxmlformats.org/drawingml/2006/chart">
          <c:chart xmlns:c="http://schemas.openxmlformats.org/drawingml/2006/chart" r:id="rId2"/>
        </a:graphicData>
      </a:graphic>
    </xdr:graphicFrame>
    <xdr:clientData/>
  </xdr:twoCellAnchor>
  <xdr:oneCellAnchor>
    <xdr:from>
      <xdr:col>0</xdr:col>
      <xdr:colOff>19050</xdr:colOff>
      <xdr:row>51</xdr:row>
      <xdr:rowOff>114300</xdr:rowOff>
    </xdr:from>
    <xdr:ext cx="1800225" cy="209550"/>
    <xdr:sp>
      <xdr:nvSpPr>
        <xdr:cNvPr id="5" name="TextBox 5"/>
        <xdr:cNvSpPr txBox="1">
          <a:spLocks noChangeArrowheads="1"/>
        </xdr:cNvSpPr>
      </xdr:nvSpPr>
      <xdr:spPr>
        <a:xfrm>
          <a:off x="19050" y="8372475"/>
          <a:ext cx="1800225"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0</xdr:col>
      <xdr:colOff>647700</xdr:colOff>
      <xdr:row>34</xdr:row>
      <xdr:rowOff>47625</xdr:rowOff>
    </xdr:from>
    <xdr:to>
      <xdr:col>1</xdr:col>
      <xdr:colOff>114300</xdr:colOff>
      <xdr:row>35</xdr:row>
      <xdr:rowOff>95250</xdr:rowOff>
    </xdr:to>
    <xdr:sp>
      <xdr:nvSpPr>
        <xdr:cNvPr id="6" name="Rectangle 6"/>
        <xdr:cNvSpPr>
          <a:spLocks/>
        </xdr:cNvSpPr>
      </xdr:nvSpPr>
      <xdr:spPr>
        <a:xfrm>
          <a:off x="647700" y="5553075"/>
          <a:ext cx="228600" cy="209550"/>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PJ</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60</xdr:row>
      <xdr:rowOff>66675</xdr:rowOff>
    </xdr:from>
    <xdr:to>
      <xdr:col>1</xdr:col>
      <xdr:colOff>114300</xdr:colOff>
      <xdr:row>60</xdr:row>
      <xdr:rowOff>66675</xdr:rowOff>
    </xdr:to>
    <xdr:sp>
      <xdr:nvSpPr>
        <xdr:cNvPr id="1" name="Line 2"/>
        <xdr:cNvSpPr>
          <a:spLocks/>
        </xdr:cNvSpPr>
      </xdr:nvSpPr>
      <xdr:spPr>
        <a:xfrm>
          <a:off x="28575" y="8153400"/>
          <a:ext cx="6667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62</xdr:row>
      <xdr:rowOff>76200</xdr:rowOff>
    </xdr:from>
    <xdr:to>
      <xdr:col>1</xdr:col>
      <xdr:colOff>76200</xdr:colOff>
      <xdr:row>62</xdr:row>
      <xdr:rowOff>76200</xdr:rowOff>
    </xdr:to>
    <xdr:sp>
      <xdr:nvSpPr>
        <xdr:cNvPr id="1" name="Line 4"/>
        <xdr:cNvSpPr>
          <a:spLocks/>
        </xdr:cNvSpPr>
      </xdr:nvSpPr>
      <xdr:spPr>
        <a:xfrm>
          <a:off x="47625" y="8477250"/>
          <a:ext cx="609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340" customWidth="1"/>
  </cols>
  <sheetData>
    <row r="1" ht="15.75">
      <c r="A1" s="1339" t="s">
        <v>115</v>
      </c>
    </row>
    <row r="4" ht="12.75">
      <c r="A4" s="1341" t="s">
        <v>127</v>
      </c>
    </row>
    <row r="5" ht="14.25">
      <c r="A5" s="1342"/>
    </row>
    <row r="6" ht="14.25">
      <c r="A6" s="1342"/>
    </row>
    <row r="7" ht="12.75">
      <c r="A7" s="1340" t="s">
        <v>116</v>
      </c>
    </row>
    <row r="10" ht="12.75">
      <c r="A10" s="1340" t="s">
        <v>117</v>
      </c>
    </row>
    <row r="11" ht="12.75">
      <c r="A11" s="1340" t="s">
        <v>118</v>
      </c>
    </row>
    <row r="14" ht="12.75">
      <c r="A14" s="1340" t="s">
        <v>119</v>
      </c>
    </row>
    <row r="17" ht="12.75">
      <c r="A17" s="1340" t="s">
        <v>120</v>
      </c>
    </row>
    <row r="18" ht="12.75">
      <c r="A18" s="1340" t="s">
        <v>272</v>
      </c>
    </row>
    <row r="19" ht="12.75">
      <c r="A19" s="1340" t="s">
        <v>121</v>
      </c>
    </row>
    <row r="20" ht="12.75">
      <c r="A20" s="1340" t="s">
        <v>122</v>
      </c>
    </row>
    <row r="21" ht="12.75">
      <c r="A21" s="1340" t="s">
        <v>123</v>
      </c>
    </row>
    <row r="24" ht="12.75">
      <c r="A24" s="1343" t="s">
        <v>124</v>
      </c>
    </row>
    <row r="25" ht="38.25">
      <c r="A25" s="1344" t="s">
        <v>125</v>
      </c>
    </row>
    <row r="28" ht="12.75">
      <c r="A28" s="1343" t="s">
        <v>128</v>
      </c>
    </row>
    <row r="29" ht="51">
      <c r="A29" s="1344" t="s">
        <v>126</v>
      </c>
    </row>
    <row r="30" ht="12.75">
      <c r="A30" s="1340" t="s">
        <v>596</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I82"/>
  <sheetViews>
    <sheetView workbookViewId="0" topLeftCell="A1">
      <pane ySplit="7" topLeftCell="BM8" activePane="bottomLeft" state="frozen"/>
      <selection pane="topLeft" activeCell="U37" sqref="U37"/>
      <selection pane="bottomLeft" activeCell="U37" sqref="U37"/>
    </sheetView>
  </sheetViews>
  <sheetFormatPr defaultColWidth="11.421875" defaultRowHeight="11.25" customHeight="1"/>
  <cols>
    <col min="1" max="1" width="8.7109375" style="41" customWidth="1"/>
    <col min="2" max="2" width="11.421875" style="40" customWidth="1"/>
    <col min="3" max="5" width="8.7109375" style="40" bestFit="1" customWidth="1"/>
    <col min="6" max="6" width="8.8515625" style="40" customWidth="1"/>
    <col min="7" max="7" width="11.7109375" style="40" bestFit="1" customWidth="1"/>
    <col min="8" max="8" width="9.421875" style="40" customWidth="1"/>
    <col min="9" max="9" width="10.00390625" style="40" bestFit="1" customWidth="1"/>
    <col min="10" max="16384" width="11.421875" style="40" customWidth="1"/>
  </cols>
  <sheetData>
    <row r="1" spans="1:9" ht="11.25">
      <c r="A1" s="38"/>
      <c r="B1" s="39"/>
      <c r="C1" s="39"/>
      <c r="D1" s="39"/>
      <c r="E1" s="39"/>
      <c r="F1" s="39"/>
      <c r="G1" s="39"/>
      <c r="H1" s="39"/>
      <c r="I1" s="39"/>
    </row>
    <row r="2" spans="1:9" ht="11.25">
      <c r="A2" s="38"/>
      <c r="B2" s="39"/>
      <c r="C2" s="39"/>
      <c r="D2" s="39"/>
      <c r="E2" s="39"/>
      <c r="F2" s="39"/>
      <c r="G2" s="39"/>
      <c r="H2" s="39"/>
      <c r="I2" s="39"/>
    </row>
    <row r="3" spans="1:9" ht="12.75">
      <c r="A3" s="42" t="s">
        <v>627</v>
      </c>
      <c r="B3" s="39"/>
      <c r="C3" s="39"/>
      <c r="D3" s="39"/>
      <c r="E3" s="39"/>
      <c r="F3" s="39"/>
      <c r="G3" s="39"/>
      <c r="H3" s="39"/>
      <c r="I3" s="39"/>
    </row>
    <row r="4" spans="2:9" ht="11.25">
      <c r="B4" s="53"/>
      <c r="C4" s="39"/>
      <c r="D4" s="39"/>
      <c r="E4" s="39"/>
      <c r="F4" s="39"/>
      <c r="G4" s="39"/>
      <c r="H4" s="39"/>
      <c r="I4" s="39"/>
    </row>
    <row r="6" spans="1:9" ht="15" customHeight="1">
      <c r="A6" s="1280" t="s">
        <v>232</v>
      </c>
      <c r="B6" s="1041" t="s">
        <v>224</v>
      </c>
      <c r="C6" s="46" t="s">
        <v>225</v>
      </c>
      <c r="D6" s="46"/>
      <c r="E6" s="46"/>
      <c r="F6" s="46"/>
      <c r="G6" s="46"/>
      <c r="H6" s="46"/>
      <c r="I6" s="46"/>
    </row>
    <row r="7" spans="1:9" ht="15" customHeight="1">
      <c r="A7" s="1281"/>
      <c r="B7" s="48" t="s">
        <v>226</v>
      </c>
      <c r="C7" s="49" t="s">
        <v>153</v>
      </c>
      <c r="D7" s="49" t="s">
        <v>599</v>
      </c>
      <c r="E7" s="49" t="s">
        <v>600</v>
      </c>
      <c r="F7" s="49" t="s">
        <v>601</v>
      </c>
      <c r="G7" s="1043" t="s">
        <v>154</v>
      </c>
      <c r="H7" s="49" t="s">
        <v>602</v>
      </c>
      <c r="I7" s="1044" t="s">
        <v>228</v>
      </c>
    </row>
    <row r="8" spans="1:2" ht="11.25" customHeight="1">
      <c r="A8" s="51"/>
      <c r="B8" s="52"/>
    </row>
    <row r="9" spans="1:9" ht="11.25" customHeight="1">
      <c r="A9" s="53" t="s">
        <v>229</v>
      </c>
      <c r="B9" s="43"/>
      <c r="C9" s="39"/>
      <c r="D9" s="39"/>
      <c r="E9" s="39"/>
      <c r="F9" s="39"/>
      <c r="G9" s="39"/>
      <c r="H9" s="39"/>
      <c r="I9" s="39"/>
    </row>
    <row r="10" spans="1:2" ht="11.25" customHeight="1">
      <c r="A10" s="51"/>
      <c r="B10" s="52"/>
    </row>
    <row r="11" spans="1:9" ht="11.25" customHeight="1">
      <c r="A11" s="54">
        <v>1990</v>
      </c>
      <c r="B11" s="64">
        <v>307930</v>
      </c>
      <c r="C11" s="56">
        <v>161785</v>
      </c>
      <c r="D11" s="65">
        <v>53841</v>
      </c>
      <c r="E11" s="65">
        <v>22156</v>
      </c>
      <c r="F11" s="56">
        <v>42238</v>
      </c>
      <c r="G11" s="56">
        <v>668</v>
      </c>
      <c r="H11" s="56">
        <v>27242</v>
      </c>
      <c r="I11" s="56" t="s">
        <v>38</v>
      </c>
    </row>
    <row r="12" spans="1:9" ht="11.25" customHeight="1">
      <c r="A12" s="54">
        <v>1995</v>
      </c>
      <c r="B12" s="66">
        <v>202871.1453911278</v>
      </c>
      <c r="C12" s="56">
        <v>18690.748657</v>
      </c>
      <c r="D12" s="56">
        <v>92288.917676772</v>
      </c>
      <c r="E12" s="56">
        <v>42501.376657355766</v>
      </c>
      <c r="F12" s="56">
        <v>31706.312400000006</v>
      </c>
      <c r="G12" s="56">
        <v>500</v>
      </c>
      <c r="H12" s="56">
        <v>17184</v>
      </c>
      <c r="I12" s="56" t="s">
        <v>38</v>
      </c>
    </row>
    <row r="13" spans="1:9" ht="11.25" customHeight="1">
      <c r="A13" s="54">
        <v>2000</v>
      </c>
      <c r="B13" s="66">
        <v>204701.74647411716</v>
      </c>
      <c r="C13" s="56">
        <v>5981.716223</v>
      </c>
      <c r="D13" s="56">
        <v>92493.4447189772</v>
      </c>
      <c r="E13" s="56">
        <v>55073.58558185997</v>
      </c>
      <c r="F13" s="56">
        <v>36967.6224</v>
      </c>
      <c r="G13" s="56">
        <v>1929.60855028</v>
      </c>
      <c r="H13" s="56">
        <v>12255.768999999998</v>
      </c>
      <c r="I13" s="56" t="s">
        <v>38</v>
      </c>
    </row>
    <row r="14" spans="1:9" ht="11.25" customHeight="1">
      <c r="A14" s="54">
        <v>2001</v>
      </c>
      <c r="B14" s="66">
        <v>213296.75371951368</v>
      </c>
      <c r="C14" s="56">
        <v>5062.266233</v>
      </c>
      <c r="D14" s="56">
        <v>95179.6578224</v>
      </c>
      <c r="E14" s="56">
        <v>58576.98766205599</v>
      </c>
      <c r="F14" s="56">
        <v>38958.883200000004</v>
      </c>
      <c r="G14" s="56">
        <v>2465.283802057715</v>
      </c>
      <c r="H14" s="56">
        <v>13053.675</v>
      </c>
      <c r="I14" s="56" t="s">
        <v>38</v>
      </c>
    </row>
    <row r="15" spans="1:9" ht="11.25" customHeight="1">
      <c r="A15" s="54">
        <v>2002</v>
      </c>
      <c r="B15" s="66">
        <v>219047.21566796</v>
      </c>
      <c r="C15" s="56">
        <v>4999.984751</v>
      </c>
      <c r="D15" s="56">
        <v>91488.88886896</v>
      </c>
      <c r="E15" s="56">
        <v>55582.22404800002</v>
      </c>
      <c r="F15" s="953">
        <v>46202.4864</v>
      </c>
      <c r="G15" s="56">
        <v>8305.856</v>
      </c>
      <c r="H15" s="56">
        <v>12467.7756</v>
      </c>
      <c r="I15" s="56" t="s">
        <v>38</v>
      </c>
    </row>
    <row r="16" spans="1:9" ht="11.25" customHeight="1">
      <c r="A16" s="54">
        <v>2003</v>
      </c>
      <c r="B16" s="66">
        <v>223350.6315594123</v>
      </c>
      <c r="C16" s="56">
        <v>4424.87042275</v>
      </c>
      <c r="D16" s="56">
        <v>88045.95274100002</v>
      </c>
      <c r="E16" s="56">
        <v>54820.54978572002</v>
      </c>
      <c r="F16" s="954">
        <v>45198.05040000001</v>
      </c>
      <c r="G16" s="56">
        <v>17196.706000000002</v>
      </c>
      <c r="H16" s="56">
        <v>12800.811700000002</v>
      </c>
      <c r="I16" s="56">
        <v>863.6906</v>
      </c>
    </row>
    <row r="17" spans="1:9" ht="11.25" customHeight="1">
      <c r="A17" s="54">
        <v>2004</v>
      </c>
      <c r="B17" s="66">
        <v>221384.56219765672</v>
      </c>
      <c r="C17" s="56">
        <v>4297.278628</v>
      </c>
      <c r="D17" s="56">
        <v>86014.99648371447</v>
      </c>
      <c r="E17" s="56">
        <v>58651.825176</v>
      </c>
      <c r="F17" s="56">
        <v>39638.6676</v>
      </c>
      <c r="G17" s="56">
        <v>19715.358</v>
      </c>
      <c r="H17" s="56">
        <v>12522.7564</v>
      </c>
      <c r="I17" s="56">
        <v>543.68</v>
      </c>
    </row>
    <row r="18" spans="1:9" ht="11.25" customHeight="1">
      <c r="A18" s="54">
        <v>2005</v>
      </c>
      <c r="B18" s="66">
        <v>220633.74327700003</v>
      </c>
      <c r="C18" s="56">
        <v>3899.0090840000007</v>
      </c>
      <c r="D18" s="56">
        <v>82252.41785700002</v>
      </c>
      <c r="E18" s="56">
        <v>56940.929736</v>
      </c>
      <c r="F18" s="56">
        <v>42320.606400000004</v>
      </c>
      <c r="G18" s="56">
        <v>21149.825999999994</v>
      </c>
      <c r="H18" s="56">
        <v>13485.2762</v>
      </c>
      <c r="I18" s="56">
        <v>585.678</v>
      </c>
    </row>
    <row r="19" spans="1:9" ht="11.25" customHeight="1">
      <c r="A19" s="54">
        <v>2006</v>
      </c>
      <c r="B19" s="66">
        <v>221655.71495861775</v>
      </c>
      <c r="C19" s="56">
        <v>3499.9582940000005</v>
      </c>
      <c r="D19" s="56">
        <v>81649.31466256</v>
      </c>
      <c r="E19" s="56">
        <v>56658.712512000006</v>
      </c>
      <c r="F19" s="56">
        <v>42929.81640000001</v>
      </c>
      <c r="G19" s="56">
        <v>23220.461000000003</v>
      </c>
      <c r="H19" s="56">
        <v>13496.518</v>
      </c>
      <c r="I19" s="56">
        <v>200.93399999999997</v>
      </c>
    </row>
    <row r="20" spans="1:9" ht="11.25" customHeight="1">
      <c r="A20" s="54">
        <v>2007</v>
      </c>
      <c r="B20" s="66">
        <v>219062.87246605774</v>
      </c>
      <c r="C20" s="56">
        <v>4520.920239</v>
      </c>
      <c r="D20" s="56">
        <v>70704.076585</v>
      </c>
      <c r="E20" s="56">
        <v>54642.244952000015</v>
      </c>
      <c r="F20" s="56">
        <v>50863.8168</v>
      </c>
      <c r="G20" s="56">
        <v>24948.675000000003</v>
      </c>
      <c r="H20" s="56">
        <v>12336.0338</v>
      </c>
      <c r="I20" s="56">
        <v>1047.105</v>
      </c>
    </row>
    <row r="21" spans="1:9" ht="11.25" customHeight="1">
      <c r="A21" s="51"/>
      <c r="B21" s="66"/>
      <c r="C21" s="56"/>
      <c r="D21" s="56"/>
      <c r="E21" s="56"/>
      <c r="F21" s="56"/>
      <c r="G21" s="56"/>
      <c r="H21" s="56"/>
      <c r="I21" s="56"/>
    </row>
    <row r="22" spans="1:9" ht="11.25" customHeight="1">
      <c r="A22" s="57" t="s">
        <v>230</v>
      </c>
      <c r="B22" s="43"/>
      <c r="C22" s="39"/>
      <c r="D22" s="39"/>
      <c r="E22" s="39"/>
      <c r="F22" s="39"/>
      <c r="G22" s="39"/>
      <c r="H22" s="39"/>
      <c r="I22" s="39"/>
    </row>
    <row r="24" spans="1:9" ht="11.25" customHeight="1">
      <c r="A24" s="54">
        <v>1990</v>
      </c>
      <c r="B24" s="58">
        <v>100</v>
      </c>
      <c r="C24" s="58">
        <v>52.5395382067353</v>
      </c>
      <c r="D24" s="58">
        <v>17.48481797811191</v>
      </c>
      <c r="E24" s="58">
        <v>7.195141752995811</v>
      </c>
      <c r="F24" s="58">
        <v>13.716753807683565</v>
      </c>
      <c r="G24" s="58">
        <f>G11/B11*100</f>
        <v>0.21693241970577726</v>
      </c>
      <c r="H24" s="58">
        <v>8.846815834767643</v>
      </c>
      <c r="I24" s="56" t="s">
        <v>38</v>
      </c>
    </row>
    <row r="25" spans="1:9" ht="11.25" customHeight="1">
      <c r="A25" s="54">
        <v>1995</v>
      </c>
      <c r="B25" s="58">
        <v>100</v>
      </c>
      <c r="C25" s="58">
        <v>9.213113388286418</v>
      </c>
      <c r="D25" s="58">
        <v>45.491396767560275</v>
      </c>
      <c r="E25" s="58">
        <v>20.949936756858516</v>
      </c>
      <c r="F25" s="58">
        <v>15.628793507756585</v>
      </c>
      <c r="G25" s="58">
        <f>G12/B12*100</f>
        <v>0.24646186082107396</v>
      </c>
      <c r="H25" s="58">
        <v>8.47040123269867</v>
      </c>
      <c r="I25" s="56" t="s">
        <v>38</v>
      </c>
    </row>
    <row r="26" spans="1:9" ht="11.25" customHeight="1">
      <c r="A26" s="54">
        <v>2000</v>
      </c>
      <c r="B26" s="58">
        <v>100</v>
      </c>
      <c r="C26" s="58">
        <v>2.9221617919885894</v>
      </c>
      <c r="D26" s="58">
        <v>45.18449222448243</v>
      </c>
      <c r="E26" s="58">
        <v>26.90430664636443</v>
      </c>
      <c r="F26" s="58">
        <v>18.059260869410437</v>
      </c>
      <c r="G26" s="58">
        <v>0.9426439116991037</v>
      </c>
      <c r="H26" s="58">
        <v>5.987134556055016</v>
      </c>
      <c r="I26" s="56" t="s">
        <v>38</v>
      </c>
    </row>
    <row r="27" spans="1:9" ht="11.25" customHeight="1">
      <c r="A27" s="54">
        <v>2001</v>
      </c>
      <c r="B27" s="58">
        <v>100</v>
      </c>
      <c r="C27" s="58">
        <v>2.373344246793791</v>
      </c>
      <c r="D27" s="58">
        <v>44.623115993392815</v>
      </c>
      <c r="E27" s="58">
        <v>27.462671906898795</v>
      </c>
      <c r="F27" s="58">
        <v>18.26510836223562</v>
      </c>
      <c r="G27" s="58">
        <f>G14/B14*100</f>
        <v>1.1557999636973264</v>
      </c>
      <c r="H27" s="58">
        <v>6.119959526981667</v>
      </c>
      <c r="I27" s="56" t="s">
        <v>38</v>
      </c>
    </row>
    <row r="28" spans="1:9" ht="11.25" customHeight="1">
      <c r="A28" s="54">
        <v>2002</v>
      </c>
      <c r="B28" s="58">
        <v>100</v>
      </c>
      <c r="C28" s="58">
        <v>2.2826059376071526</v>
      </c>
      <c r="D28" s="58">
        <v>41.766743571688345</v>
      </c>
      <c r="E28" s="58">
        <v>25.374540314748234</v>
      </c>
      <c r="F28" s="58">
        <v>21.09247828561102</v>
      </c>
      <c r="G28" s="58">
        <f>G15/B15*100</f>
        <v>3.7918108087666034</v>
      </c>
      <c r="H28" s="58">
        <v>5.691821081578651</v>
      </c>
      <c r="I28" s="56" t="s">
        <v>38</v>
      </c>
    </row>
    <row r="29" spans="1:9" ht="11.25" customHeight="1">
      <c r="A29" s="54">
        <v>2003</v>
      </c>
      <c r="B29" s="58">
        <v>100</v>
      </c>
      <c r="C29" s="58">
        <f aca="true" t="shared" si="0" ref="C29:I29">C16/$B$16*100</f>
        <v>1.9811318158610018</v>
      </c>
      <c r="D29" s="58">
        <f t="shared" si="0"/>
        <v>39.420507623493954</v>
      </c>
      <c r="E29" s="58">
        <f t="shared" si="0"/>
        <v>24.544613732662537</v>
      </c>
      <c r="F29" s="58">
        <f t="shared" si="0"/>
        <v>20.23636561241472</v>
      </c>
      <c r="G29" s="58">
        <f t="shared" si="0"/>
        <v>7.6994212552408205</v>
      </c>
      <c r="H29" s="58">
        <f t="shared" si="0"/>
        <v>5.731262817851011</v>
      </c>
      <c r="I29" s="58">
        <f t="shared" si="0"/>
        <v>0.38669718279719945</v>
      </c>
    </row>
    <row r="30" spans="1:9" ht="11.25" customHeight="1">
      <c r="A30" s="54">
        <v>2004</v>
      </c>
      <c r="B30" s="58">
        <v>100</v>
      </c>
      <c r="C30" s="58">
        <f aca="true" t="shared" si="1" ref="C30:I30">C17/$B$17*100</f>
        <v>1.9410922719007393</v>
      </c>
      <c r="D30" s="58">
        <f t="shared" si="1"/>
        <v>38.85320441039538</v>
      </c>
      <c r="E30" s="58">
        <f t="shared" si="1"/>
        <v>26.493186604237756</v>
      </c>
      <c r="F30" s="58">
        <f t="shared" si="1"/>
        <v>17.904892376646288</v>
      </c>
      <c r="G30" s="58">
        <f t="shared" si="1"/>
        <v>8.905480040833977</v>
      </c>
      <c r="H30" s="58">
        <f t="shared" si="1"/>
        <v>5.6565626237386075</v>
      </c>
      <c r="I30" s="58">
        <f t="shared" si="1"/>
        <v>0.24558171292657308</v>
      </c>
    </row>
    <row r="31" spans="1:9" ht="11.25" customHeight="1">
      <c r="A31" s="54">
        <v>2005</v>
      </c>
      <c r="B31" s="58">
        <v>100</v>
      </c>
      <c r="C31" s="58">
        <f aca="true" t="shared" si="2" ref="C31:I31">C18/$B$18*100</f>
        <v>1.7671862091850992</v>
      </c>
      <c r="D31" s="58">
        <f t="shared" si="2"/>
        <v>37.28007177657056</v>
      </c>
      <c r="E31" s="58">
        <f t="shared" si="2"/>
        <v>25.807897237419443</v>
      </c>
      <c r="F31" s="58">
        <f t="shared" si="2"/>
        <v>19.18138439362268</v>
      </c>
      <c r="G31" s="58">
        <f t="shared" si="2"/>
        <v>9.585943512478472</v>
      </c>
      <c r="H31" s="58">
        <f t="shared" si="2"/>
        <v>6.112064274352441</v>
      </c>
      <c r="I31" s="58">
        <f t="shared" si="2"/>
        <v>0.26545259637130675</v>
      </c>
    </row>
    <row r="32" spans="1:9" ht="11.25" customHeight="1">
      <c r="A32" s="54">
        <v>2006</v>
      </c>
      <c r="B32" s="58">
        <v>100</v>
      </c>
      <c r="C32" s="58">
        <f>C19/$B$19*100</f>
        <v>1.5790065664011546</v>
      </c>
      <c r="D32" s="58">
        <f aca="true" t="shared" si="3" ref="D32:I32">D19/$B$19*100</f>
        <v>36.83609722303059</v>
      </c>
      <c r="E32" s="58">
        <f t="shared" si="3"/>
        <v>25.561584334777006</v>
      </c>
      <c r="F32" s="58">
        <f t="shared" si="3"/>
        <v>19.367791355172066</v>
      </c>
      <c r="G32" s="58">
        <f t="shared" si="3"/>
        <v>10.475913514945992</v>
      </c>
      <c r="H32" s="58">
        <f t="shared" si="3"/>
        <v>6.088955569009238</v>
      </c>
      <c r="I32" s="58">
        <f t="shared" si="3"/>
        <v>0.09065139603439214</v>
      </c>
    </row>
    <row r="33" spans="1:9" ht="11.25" customHeight="1">
      <c r="A33" s="54">
        <v>2007</v>
      </c>
      <c r="B33" s="58">
        <v>100</v>
      </c>
      <c r="C33" s="58">
        <f aca="true" t="shared" si="4" ref="C33:I33">C20/$B$20*100</f>
        <v>2.06375466006933</v>
      </c>
      <c r="D33" s="58">
        <f t="shared" si="4"/>
        <v>32.27570048226912</v>
      </c>
      <c r="E33" s="58">
        <f t="shared" si="4"/>
        <v>24.943635741134752</v>
      </c>
      <c r="F33" s="58">
        <f t="shared" si="4"/>
        <v>23.21882125775603</v>
      </c>
      <c r="G33" s="58">
        <f t="shared" si="4"/>
        <v>11.388819437609458</v>
      </c>
      <c r="H33" s="58">
        <f t="shared" si="4"/>
        <v>5.631275469516808</v>
      </c>
      <c r="I33" s="58">
        <f t="shared" si="4"/>
        <v>0.4779929105340484</v>
      </c>
    </row>
    <row r="34" spans="1:9" ht="11.25" customHeight="1">
      <c r="A34" s="51"/>
      <c r="B34" s="56"/>
      <c r="C34" s="58"/>
      <c r="D34" s="58"/>
      <c r="E34" s="58"/>
      <c r="F34" s="58"/>
      <c r="G34" s="58"/>
      <c r="H34" s="58"/>
      <c r="I34" s="58"/>
    </row>
    <row r="35" spans="1:9" ht="11.25" customHeight="1">
      <c r="A35" s="57" t="s">
        <v>70</v>
      </c>
      <c r="B35" s="43"/>
      <c r="C35" s="39"/>
      <c r="D35" s="39"/>
      <c r="E35" s="39"/>
      <c r="F35" s="39"/>
      <c r="G35" s="39"/>
      <c r="H35" s="39"/>
      <c r="I35" s="39"/>
    </row>
    <row r="36" s="58" customFormat="1" ht="11.25" customHeight="1"/>
    <row r="37" spans="1:9" ht="11.25" customHeight="1">
      <c r="A37" s="54">
        <v>1990</v>
      </c>
      <c r="B37" s="58">
        <v>100</v>
      </c>
      <c r="C37" s="58">
        <v>100</v>
      </c>
      <c r="D37" s="58">
        <v>100</v>
      </c>
      <c r="E37" s="58">
        <v>100</v>
      </c>
      <c r="F37" s="58">
        <v>100</v>
      </c>
      <c r="G37" s="58">
        <v>100</v>
      </c>
      <c r="H37" s="58">
        <v>100</v>
      </c>
      <c r="I37" s="58" t="s">
        <v>39</v>
      </c>
    </row>
    <row r="38" spans="1:9" ht="11.25" customHeight="1">
      <c r="A38" s="54">
        <v>1995</v>
      </c>
      <c r="B38" s="58">
        <v>65.88222823080824</v>
      </c>
      <c r="C38" s="63">
        <f>C12/$C$11*100</f>
        <v>11.552831632722441</v>
      </c>
      <c r="D38" s="58">
        <v>171.41011065316766</v>
      </c>
      <c r="E38" s="58">
        <v>191.82784192704355</v>
      </c>
      <c r="F38" s="58">
        <v>75.06584686774943</v>
      </c>
      <c r="G38" s="58">
        <f aca="true" t="shared" si="5" ref="G38:G46">G12/$G$11*100</f>
        <v>74.8502994011976</v>
      </c>
      <c r="H38" s="58">
        <v>63.07906908450187</v>
      </c>
      <c r="I38" s="58" t="s">
        <v>39</v>
      </c>
    </row>
    <row r="39" spans="1:9" ht="11.25" customHeight="1">
      <c r="A39" s="54">
        <v>2000</v>
      </c>
      <c r="B39" s="58">
        <v>66.47671434225867</v>
      </c>
      <c r="C39" s="63">
        <v>3.6973243644342806</v>
      </c>
      <c r="D39" s="58">
        <v>171.78998294789696</v>
      </c>
      <c r="E39" s="58">
        <v>248.5718793187397</v>
      </c>
      <c r="F39" s="58">
        <v>87.52218949760879</v>
      </c>
      <c r="G39" s="58">
        <f t="shared" si="5"/>
        <v>288.8635554311377</v>
      </c>
      <c r="H39" s="58">
        <v>44.988506717568455</v>
      </c>
      <c r="I39" s="58" t="s">
        <v>39</v>
      </c>
    </row>
    <row r="40" spans="1:9" ht="11.25" customHeight="1">
      <c r="A40" s="54">
        <v>2001</v>
      </c>
      <c r="B40" s="58">
        <v>69.26793547868466</v>
      </c>
      <c r="C40" s="63">
        <f aca="true" t="shared" si="6" ref="C40:C46">C14/$C$11*100</f>
        <v>3.1290083957103567</v>
      </c>
      <c r="D40" s="58">
        <v>176.77914195947326</v>
      </c>
      <c r="E40" s="58">
        <v>264.3843097222242</v>
      </c>
      <c r="F40" s="58">
        <v>92.23657180737726</v>
      </c>
      <c r="G40" s="58">
        <f t="shared" si="5"/>
        <v>369.0544613858855</v>
      </c>
      <c r="H40" s="58">
        <v>47.91746200719477</v>
      </c>
      <c r="I40" s="58" t="s">
        <v>39</v>
      </c>
    </row>
    <row r="41" spans="1:9" ht="11.25" customHeight="1">
      <c r="A41" s="54">
        <v>2002</v>
      </c>
      <c r="B41" s="58">
        <v>71.13539300099373</v>
      </c>
      <c r="C41" s="63">
        <f t="shared" si="6"/>
        <v>3.090511945483203</v>
      </c>
      <c r="D41" s="58">
        <v>169.92420064441595</v>
      </c>
      <c r="E41" s="58">
        <v>250.86759364506236</v>
      </c>
      <c r="F41" s="58">
        <v>109.3860656281074</v>
      </c>
      <c r="G41" s="1028">
        <f t="shared" si="5"/>
        <v>1243.391616766467</v>
      </c>
      <c r="H41" s="58">
        <v>45.766741061596065</v>
      </c>
      <c r="I41" s="58" t="s">
        <v>39</v>
      </c>
    </row>
    <row r="42" spans="1:9" ht="11.25" customHeight="1">
      <c r="A42" s="54">
        <v>2003</v>
      </c>
      <c r="B42" s="63">
        <f>B16/B11*100</f>
        <v>72.53292357334858</v>
      </c>
      <c r="C42" s="58">
        <f aca="true" t="shared" si="7" ref="C42:H42">C16/C11*100</f>
        <v>2.73503132104336</v>
      </c>
      <c r="D42" s="58">
        <f t="shared" si="7"/>
        <v>163.52956434873056</v>
      </c>
      <c r="E42" s="58">
        <f t="shared" si="7"/>
        <v>247.42981488409467</v>
      </c>
      <c r="F42" s="58">
        <f t="shared" si="7"/>
        <v>107.00802689521285</v>
      </c>
      <c r="G42" s="1028">
        <f t="shared" si="7"/>
        <v>2574.3571856287426</v>
      </c>
      <c r="H42" s="58">
        <f t="shared" si="7"/>
        <v>46.98925078922253</v>
      </c>
      <c r="I42" s="58" t="s">
        <v>39</v>
      </c>
    </row>
    <row r="43" spans="1:9" ht="11.25" customHeight="1">
      <c r="A43" s="54">
        <v>2004</v>
      </c>
      <c r="B43" s="63">
        <f>B17/B11*100</f>
        <v>71.89444425605063</v>
      </c>
      <c r="C43" s="63">
        <f t="shared" si="6"/>
        <v>2.656166287356677</v>
      </c>
      <c r="D43" s="58">
        <f>D17/D11*100</f>
        <v>159.75742739494896</v>
      </c>
      <c r="E43" s="58">
        <f>E17/E11*100</f>
        <v>264.7220851056147</v>
      </c>
      <c r="F43" s="58">
        <f>F17/F11*100</f>
        <v>93.84598607888631</v>
      </c>
      <c r="G43" s="1028">
        <f>G17/G11*100</f>
        <v>2951.400898203593</v>
      </c>
      <c r="H43" s="58">
        <f>H17/H11*100</f>
        <v>45.96856471624697</v>
      </c>
      <c r="I43" s="58" t="s">
        <v>39</v>
      </c>
    </row>
    <row r="44" spans="1:9" ht="11.25" customHeight="1">
      <c r="A44" s="54">
        <v>2005</v>
      </c>
      <c r="B44" s="63">
        <f>B18/$B$11*100</f>
        <v>71.65061646380671</v>
      </c>
      <c r="C44" s="63">
        <f t="shared" si="6"/>
        <v>2.409994179930155</v>
      </c>
      <c r="D44" s="58">
        <f>D18/$D$11*100</f>
        <v>152.7691124923386</v>
      </c>
      <c r="E44" s="58">
        <f>E18/$E$11*100</f>
        <v>257.00004394294996</v>
      </c>
      <c r="F44" s="58">
        <f>F18/$F$11*100</f>
        <v>100.19557365405561</v>
      </c>
      <c r="G44" s="1028">
        <f t="shared" si="5"/>
        <v>3166.141616766466</v>
      </c>
      <c r="H44" s="58">
        <f>H18/$H$11*100</f>
        <v>49.50178474414507</v>
      </c>
      <c r="I44" s="58" t="s">
        <v>39</v>
      </c>
    </row>
    <row r="45" spans="1:9" ht="11.25" customHeight="1">
      <c r="A45" s="54">
        <v>2006</v>
      </c>
      <c r="B45" s="63">
        <f>B19/$B$11*100</f>
        <v>71.98250087962126</v>
      </c>
      <c r="C45" s="63">
        <f t="shared" si="6"/>
        <v>2.163339181011837</v>
      </c>
      <c r="D45" s="58">
        <f>D19/$D$11*100</f>
        <v>151.6489564877324</v>
      </c>
      <c r="E45" s="58">
        <f>E19/$E$11*100</f>
        <v>255.72627059035932</v>
      </c>
      <c r="F45" s="58">
        <f>F19/$F$11*100</f>
        <v>101.63790046877222</v>
      </c>
      <c r="G45" s="1028">
        <f t="shared" si="5"/>
        <v>3476.116916167665</v>
      </c>
      <c r="H45" s="58">
        <f>H19/$H$11*100</f>
        <v>49.54305117098598</v>
      </c>
      <c r="I45" s="58" t="s">
        <v>39</v>
      </c>
    </row>
    <row r="46" spans="1:9" ht="11.25" customHeight="1">
      <c r="A46" s="54">
        <v>2007</v>
      </c>
      <c r="B46" s="63">
        <f>B20/$B$11*100</f>
        <v>71.14047753257485</v>
      </c>
      <c r="C46" s="63">
        <f t="shared" si="6"/>
        <v>2.7944001230027506</v>
      </c>
      <c r="D46" s="58">
        <f>D20/$D$11*100</f>
        <v>131.32014001411565</v>
      </c>
      <c r="E46" s="58">
        <f>E20/$E$11*100</f>
        <v>246.62504491785526</v>
      </c>
      <c r="F46" s="58">
        <f>F20/$F$11*100</f>
        <v>120.42193475069843</v>
      </c>
      <c r="G46" s="1028">
        <f t="shared" si="5"/>
        <v>3734.8315868263476</v>
      </c>
      <c r="H46" s="58">
        <f>H20/$H$11*100</f>
        <v>45.28314294104691</v>
      </c>
      <c r="I46" s="58" t="s">
        <v>39</v>
      </c>
    </row>
    <row r="47" spans="1:9" ht="11.25" customHeight="1">
      <c r="A47" s="51"/>
      <c r="B47" s="58"/>
      <c r="C47" s="58"/>
      <c r="D47" s="58"/>
      <c r="E47" s="58"/>
      <c r="F47" s="58"/>
      <c r="G47" s="58"/>
      <c r="H47" s="58"/>
      <c r="I47" s="58"/>
    </row>
    <row r="48" spans="1:9" ht="11.25" customHeight="1">
      <c r="A48" s="1278" t="s">
        <v>71</v>
      </c>
      <c r="B48" s="1278"/>
      <c r="C48" s="1278"/>
      <c r="D48" s="1278"/>
      <c r="E48" s="1278"/>
      <c r="F48" s="1278"/>
      <c r="G48" s="1278"/>
      <c r="H48" s="1278"/>
      <c r="I48" s="1278"/>
    </row>
    <row r="50" spans="1:9" ht="11.25" customHeight="1">
      <c r="A50" s="54">
        <v>1990</v>
      </c>
      <c r="B50" s="74">
        <v>-10.815241316990665</v>
      </c>
      <c r="C50" s="62">
        <f>C11/192305*100-100</f>
        <v>-15.870622188710641</v>
      </c>
      <c r="D50" s="63">
        <v>11.019238303400215</v>
      </c>
      <c r="E50" s="62">
        <v>-13.621832358674467</v>
      </c>
      <c r="F50" s="62">
        <v>-12.46736021884196</v>
      </c>
      <c r="G50" s="59" t="s">
        <v>231</v>
      </c>
      <c r="H50" s="59" t="s">
        <v>231</v>
      </c>
      <c r="I50" s="59" t="s">
        <v>231</v>
      </c>
    </row>
    <row r="51" spans="1:9" ht="11.25" customHeight="1">
      <c r="A51" s="54">
        <v>1995</v>
      </c>
      <c r="B51" s="61">
        <v>4.831050418623107</v>
      </c>
      <c r="C51" s="62">
        <f>C12/23808*100-100</f>
        <v>-21.493831245799726</v>
      </c>
      <c r="D51" s="63">
        <v>5.835914766940363</v>
      </c>
      <c r="E51" s="63">
        <v>22.72993548182434</v>
      </c>
      <c r="F51" s="63">
        <v>7.796934688743093</v>
      </c>
      <c r="G51" s="63">
        <f>G12/297*100-100</f>
        <v>68.35016835016836</v>
      </c>
      <c r="H51" s="62">
        <v>-5.4473423572136</v>
      </c>
      <c r="I51" s="58" t="s">
        <v>39</v>
      </c>
    </row>
    <row r="52" spans="1:9" ht="11.25" customHeight="1">
      <c r="A52" s="54">
        <v>2000</v>
      </c>
      <c r="B52" s="61">
        <v>-0.6141154607672519</v>
      </c>
      <c r="C52" s="62">
        <v>-20.180993177643643</v>
      </c>
      <c r="D52" s="63">
        <v>-2.1319147254707644</v>
      </c>
      <c r="E52" s="63">
        <v>1.792457842144529</v>
      </c>
      <c r="F52" s="63">
        <v>5.738958804083595</v>
      </c>
      <c r="G52" s="63">
        <v>15.829655662818084</v>
      </c>
      <c r="H52" s="63">
        <v>-7.387084698132597</v>
      </c>
      <c r="I52" s="58" t="s">
        <v>39</v>
      </c>
    </row>
    <row r="53" spans="1:9" ht="11.25" customHeight="1">
      <c r="A53" s="54">
        <v>2001</v>
      </c>
      <c r="B53" s="61">
        <v>4.19879526845331</v>
      </c>
      <c r="C53" s="62">
        <f aca="true" t="shared" si="8" ref="C53:C59">C14/C13*100-100</f>
        <v>-15.37100650921333</v>
      </c>
      <c r="D53" s="63">
        <v>2.9042199818422887</v>
      </c>
      <c r="E53" s="63">
        <v>6.361311040823111</v>
      </c>
      <c r="F53" s="63">
        <v>5.386499511529323</v>
      </c>
      <c r="G53" s="63">
        <f aca="true" t="shared" si="9" ref="G53:G59">G14/G13*100-100</f>
        <v>27.76082494555618</v>
      </c>
      <c r="H53" s="63">
        <v>6.510452342892563</v>
      </c>
      <c r="I53" s="58" t="s">
        <v>39</v>
      </c>
    </row>
    <row r="54" spans="1:9" ht="11.25" customHeight="1">
      <c r="A54" s="54">
        <v>2002</v>
      </c>
      <c r="B54" s="61">
        <v>2.6959913117140957</v>
      </c>
      <c r="C54" s="62">
        <f t="shared" si="8"/>
        <v>-1.2303083072557257</v>
      </c>
      <c r="D54" s="63">
        <v>-3.8776867220165627</v>
      </c>
      <c r="E54" s="63">
        <v>-5.112525811899786</v>
      </c>
      <c r="F54" s="61">
        <v>18.592943649883665</v>
      </c>
      <c r="G54" s="63">
        <f t="shared" si="9"/>
        <v>236.91277219552956</v>
      </c>
      <c r="H54" s="63">
        <v>-4.488386603772483</v>
      </c>
      <c r="I54" s="58" t="s">
        <v>39</v>
      </c>
    </row>
    <row r="55" spans="1:9" ht="11.25" customHeight="1">
      <c r="A55" s="54">
        <v>2003</v>
      </c>
      <c r="B55" s="61">
        <f>B16/B15*100-100</f>
        <v>1.9646065248213773</v>
      </c>
      <c r="C55" s="62">
        <f t="shared" si="8"/>
        <v>-11.502321644780551</v>
      </c>
      <c r="D55" s="63">
        <f aca="true" t="shared" si="10" ref="D55:F59">D16/D15*100-100</f>
        <v>-3.763228705172409</v>
      </c>
      <c r="E55" s="63">
        <f t="shared" si="10"/>
        <v>-1.3703558562576177</v>
      </c>
      <c r="F55" s="62">
        <f t="shared" si="10"/>
        <v>-2.1739868960818427</v>
      </c>
      <c r="G55" s="61">
        <f t="shared" si="9"/>
        <v>107.04315124172635</v>
      </c>
      <c r="H55" s="61">
        <f>H16/H15*100-100</f>
        <v>2.6711749608326443</v>
      </c>
      <c r="I55" s="58" t="s">
        <v>39</v>
      </c>
    </row>
    <row r="56" spans="1:9" ht="11.25" customHeight="1">
      <c r="A56" s="54">
        <v>2004</v>
      </c>
      <c r="B56" s="61">
        <f>B17/B16*100-100</f>
        <v>-0.8802613845453067</v>
      </c>
      <c r="C56" s="62">
        <f t="shared" si="8"/>
        <v>-2.8835148277789244</v>
      </c>
      <c r="D56" s="63">
        <f t="shared" si="10"/>
        <v>-2.3067003014436267</v>
      </c>
      <c r="E56" s="61">
        <f t="shared" si="10"/>
        <v>6.988757692608871</v>
      </c>
      <c r="F56" s="62">
        <f t="shared" si="10"/>
        <v>-12.300050003926728</v>
      </c>
      <c r="G56" s="61">
        <f t="shared" si="9"/>
        <v>14.646130485687195</v>
      </c>
      <c r="H56" s="63">
        <f>H17/H16*100-100</f>
        <v>-2.1721692851711936</v>
      </c>
      <c r="I56" s="63">
        <f>I17/I16*100-100</f>
        <v>-37.05153211115185</v>
      </c>
    </row>
    <row r="57" spans="1:9" ht="11.25" customHeight="1">
      <c r="A57" s="54">
        <v>2005</v>
      </c>
      <c r="B57" s="61">
        <f>B18/B17*100-100</f>
        <v>-0.3391469184677618</v>
      </c>
      <c r="C57" s="62">
        <f t="shared" si="8"/>
        <v>-9.267947891602233</v>
      </c>
      <c r="D57" s="63">
        <f t="shared" si="10"/>
        <v>-4.374328640967647</v>
      </c>
      <c r="E57" s="63">
        <f t="shared" si="10"/>
        <v>-2.9170369973415404</v>
      </c>
      <c r="F57" s="61">
        <f t="shared" si="10"/>
        <v>6.76596606895032</v>
      </c>
      <c r="G57" s="61">
        <f t="shared" si="9"/>
        <v>7.2758912113084335</v>
      </c>
      <c r="H57" s="63">
        <f>H18/H17*100-100</f>
        <v>7.686165643212533</v>
      </c>
      <c r="I57" s="63">
        <f>I18/I17*100-100</f>
        <v>7.724764567392597</v>
      </c>
    </row>
    <row r="58" spans="1:9" ht="11.25" customHeight="1">
      <c r="A58" s="54">
        <v>2006</v>
      </c>
      <c r="B58" s="61">
        <f>B19/B18*100-100</f>
        <v>0.4631982698741979</v>
      </c>
      <c r="C58" s="62">
        <f t="shared" si="8"/>
        <v>-10.2346719744139</v>
      </c>
      <c r="D58" s="63">
        <f t="shared" si="10"/>
        <v>-0.7332346089674218</v>
      </c>
      <c r="E58" s="63">
        <f t="shared" si="10"/>
        <v>-0.49563156995937163</v>
      </c>
      <c r="F58" s="61">
        <f t="shared" si="10"/>
        <v>1.43951150945702</v>
      </c>
      <c r="G58" s="61">
        <f t="shared" si="9"/>
        <v>9.790316951070949</v>
      </c>
      <c r="H58" s="63">
        <f>H19/H18*100-100</f>
        <v>0.08336351316260959</v>
      </c>
      <c r="I58" s="63">
        <f>I19/I18*100-100</f>
        <v>-65.69206970383044</v>
      </c>
    </row>
    <row r="59" spans="1:9" ht="11.25" customHeight="1">
      <c r="A59" s="54">
        <v>2007</v>
      </c>
      <c r="B59" s="61">
        <f>B20/B19*100-100</f>
        <v>-1.1697611735587685</v>
      </c>
      <c r="C59" s="61">
        <f t="shared" si="8"/>
        <v>29.17068888364301</v>
      </c>
      <c r="D59" s="63">
        <f t="shared" si="10"/>
        <v>-13.40518058577031</v>
      </c>
      <c r="E59" s="63">
        <f t="shared" si="10"/>
        <v>-3.5589717284396727</v>
      </c>
      <c r="F59" s="61">
        <f t="shared" si="10"/>
        <v>18.481328515534926</v>
      </c>
      <c r="G59" s="61">
        <f t="shared" si="9"/>
        <v>7.442634321514973</v>
      </c>
      <c r="H59" s="63">
        <f>H20/H19*100-100</f>
        <v>-8.598397008769226</v>
      </c>
      <c r="I59" s="63">
        <f>I20/I19*100-100</f>
        <v>421.1188748544299</v>
      </c>
    </row>
    <row r="60" spans="2:7" ht="11.25" customHeight="1">
      <c r="B60" s="61"/>
      <c r="C60" s="61"/>
      <c r="D60" s="61"/>
      <c r="E60" s="61"/>
      <c r="F60" s="61"/>
      <c r="G60" s="61"/>
    </row>
    <row r="61" spans="2:7" ht="11.25" customHeight="1">
      <c r="B61" s="61"/>
      <c r="C61" s="61"/>
      <c r="D61" s="61"/>
      <c r="E61" s="61"/>
      <c r="F61" s="61"/>
      <c r="G61" s="61"/>
    </row>
    <row r="62" spans="2:7" ht="11.25" customHeight="1">
      <c r="B62" s="61"/>
      <c r="C62" s="61"/>
      <c r="D62" s="61"/>
      <c r="E62" s="61"/>
      <c r="F62" s="61"/>
      <c r="G62" s="61"/>
    </row>
    <row r="63" spans="2:7" ht="11.25" customHeight="1">
      <c r="B63" s="61"/>
      <c r="C63" s="61"/>
      <c r="D63" s="61"/>
      <c r="E63" s="61"/>
      <c r="F63" s="61"/>
      <c r="G63" s="61"/>
    </row>
    <row r="64" spans="2:7" ht="11.25" customHeight="1">
      <c r="B64" s="61"/>
      <c r="C64" s="61"/>
      <c r="D64" s="61"/>
      <c r="E64" s="61"/>
      <c r="F64" s="61"/>
      <c r="G64" s="61"/>
    </row>
    <row r="65" spans="2:7" ht="11.25" customHeight="1">
      <c r="B65" s="61"/>
      <c r="C65" s="61"/>
      <c r="D65" s="61"/>
      <c r="E65" s="61"/>
      <c r="F65" s="61"/>
      <c r="G65" s="61"/>
    </row>
    <row r="66" spans="2:7" ht="11.25" customHeight="1">
      <c r="B66" s="61"/>
      <c r="C66" s="61"/>
      <c r="D66" s="61"/>
      <c r="E66" s="61"/>
      <c r="F66" s="61"/>
      <c r="G66" s="61"/>
    </row>
    <row r="67" spans="2:7" ht="11.25" customHeight="1">
      <c r="B67" s="61"/>
      <c r="C67" s="61"/>
      <c r="D67" s="61"/>
      <c r="E67" s="61"/>
      <c r="F67" s="61"/>
      <c r="G67" s="61"/>
    </row>
    <row r="68" spans="2:7" ht="11.25" customHeight="1">
      <c r="B68" s="61"/>
      <c r="C68" s="61"/>
      <c r="D68" s="61"/>
      <c r="E68" s="61"/>
      <c r="F68" s="61"/>
      <c r="G68" s="61"/>
    </row>
    <row r="69" spans="2:7" ht="11.25" customHeight="1">
      <c r="B69" s="61"/>
      <c r="C69" s="61"/>
      <c r="D69" s="61"/>
      <c r="E69" s="61"/>
      <c r="F69" s="61"/>
      <c r="G69" s="61"/>
    </row>
    <row r="70" spans="2:7" ht="11.25" customHeight="1">
      <c r="B70" s="61"/>
      <c r="C70" s="61"/>
      <c r="D70" s="61"/>
      <c r="E70" s="61"/>
      <c r="F70" s="61"/>
      <c r="G70" s="61"/>
    </row>
    <row r="71" spans="2:7" ht="11.25" customHeight="1">
      <c r="B71" s="61"/>
      <c r="C71" s="61"/>
      <c r="D71" s="61"/>
      <c r="E71" s="61"/>
      <c r="F71" s="61"/>
      <c r="G71" s="61"/>
    </row>
    <row r="72" spans="2:7" ht="11.25" customHeight="1">
      <c r="B72" s="61"/>
      <c r="C72" s="61"/>
      <c r="D72" s="61"/>
      <c r="E72" s="61"/>
      <c r="F72" s="61"/>
      <c r="G72" s="61"/>
    </row>
    <row r="73" spans="2:7" ht="11.25" customHeight="1">
      <c r="B73" s="61"/>
      <c r="C73" s="61"/>
      <c r="D73" s="61"/>
      <c r="E73" s="61"/>
      <c r="F73" s="61"/>
      <c r="G73" s="61"/>
    </row>
    <row r="74" spans="2:7" ht="11.25" customHeight="1">
      <c r="B74" s="61"/>
      <c r="C74" s="61"/>
      <c r="D74" s="61"/>
      <c r="E74" s="61"/>
      <c r="F74" s="61"/>
      <c r="G74" s="61"/>
    </row>
    <row r="75" spans="2:7" ht="11.25" customHeight="1">
      <c r="B75" s="61"/>
      <c r="C75" s="61"/>
      <c r="D75" s="61"/>
      <c r="E75" s="61"/>
      <c r="F75" s="61"/>
      <c r="G75" s="61"/>
    </row>
    <row r="76" spans="2:7" ht="11.25" customHeight="1">
      <c r="B76" s="61"/>
      <c r="C76" s="61"/>
      <c r="D76" s="61"/>
      <c r="E76" s="61"/>
      <c r="F76" s="61"/>
      <c r="G76" s="61"/>
    </row>
    <row r="77" spans="2:7" ht="11.25" customHeight="1">
      <c r="B77" s="61"/>
      <c r="C77" s="61"/>
      <c r="D77" s="61"/>
      <c r="E77" s="61"/>
      <c r="F77" s="61"/>
      <c r="G77" s="61"/>
    </row>
    <row r="78" spans="1:7" ht="11.25" customHeight="1">
      <c r="A78" s="1035"/>
      <c r="B78" s="61"/>
      <c r="C78" s="61"/>
      <c r="D78" s="61"/>
      <c r="E78" s="61"/>
      <c r="F78" s="61"/>
      <c r="G78" s="61"/>
    </row>
    <row r="79" spans="2:7" ht="11.25" customHeight="1">
      <c r="B79" s="61"/>
      <c r="C79" s="61"/>
      <c r="D79" s="61"/>
      <c r="E79" s="61"/>
      <c r="F79" s="61"/>
      <c r="G79" s="61"/>
    </row>
    <row r="80" spans="2:7" ht="11.25" customHeight="1">
      <c r="B80" s="61"/>
      <c r="C80" s="61"/>
      <c r="D80" s="61"/>
      <c r="E80" s="61"/>
      <c r="F80" s="61"/>
      <c r="G80" s="61"/>
    </row>
    <row r="81" spans="2:7" ht="11.25" customHeight="1">
      <c r="B81" s="61"/>
      <c r="C81" s="61"/>
      <c r="D81" s="61"/>
      <c r="E81" s="61"/>
      <c r="F81" s="61"/>
      <c r="G81" s="61"/>
    </row>
    <row r="82" spans="1:7" ht="11.25" customHeight="1">
      <c r="A82" s="1035"/>
      <c r="B82" s="61"/>
      <c r="C82" s="61"/>
      <c r="D82" s="61"/>
      <c r="E82" s="61"/>
      <c r="F82" s="61"/>
      <c r="G82" s="61"/>
    </row>
  </sheetData>
  <mergeCells count="2">
    <mergeCell ref="A6:A7"/>
    <mergeCell ref="A48:I48"/>
  </mergeCells>
  <printOptions/>
  <pageMargins left="0.7874015748031497" right="0.7874015748031497" top="0.6692913385826772" bottom="0.3937007874015748" header="0.5118110236220472" footer="0.5118110236220472"/>
  <pageSetup horizontalDpi="600" verticalDpi="600" orientation="portrait" paperSize="9" r:id="rId1"/>
  <headerFooter alignWithMargins="0">
    <oddHeader>&amp;C&amp;9- 14 -</oddHeader>
  </headerFooter>
</worksheet>
</file>

<file path=xl/worksheets/sheet11.xml><?xml version="1.0" encoding="utf-8"?>
<worksheet xmlns="http://schemas.openxmlformats.org/spreadsheetml/2006/main" xmlns:r="http://schemas.openxmlformats.org/officeDocument/2006/relationships">
  <dimension ref="A1:I82"/>
  <sheetViews>
    <sheetView workbookViewId="0" topLeftCell="A1">
      <selection activeCell="U37" sqref="U37"/>
    </sheetView>
  </sheetViews>
  <sheetFormatPr defaultColWidth="11.421875" defaultRowHeight="11.25" customHeight="1"/>
  <cols>
    <col min="1" max="1" width="8.7109375" style="67" customWidth="1"/>
    <col min="2" max="2" width="16.421875" style="40" bestFit="1" customWidth="1"/>
    <col min="3" max="3" width="8.7109375" style="40" bestFit="1" customWidth="1"/>
    <col min="4" max="6" width="8.7109375" style="40" customWidth="1"/>
    <col min="7" max="7" width="11.7109375" style="40" bestFit="1" customWidth="1"/>
    <col min="8" max="9" width="8.7109375" style="40" customWidth="1"/>
    <col min="10" max="16384" width="11.421875" style="40" customWidth="1"/>
  </cols>
  <sheetData>
    <row r="1" spans="1:6" ht="11.25">
      <c r="A1" s="38"/>
      <c r="B1" s="39"/>
      <c r="C1" s="39"/>
      <c r="D1" s="39"/>
      <c r="E1" s="39"/>
      <c r="F1" s="39"/>
    </row>
    <row r="2" spans="1:6" ht="11.25">
      <c r="A2" s="38"/>
      <c r="B2" s="39"/>
      <c r="C2" s="39"/>
      <c r="D2" s="39"/>
      <c r="E2" s="39"/>
      <c r="F2" s="39"/>
    </row>
    <row r="3" spans="1:8" ht="12.75">
      <c r="A3" s="1277" t="s">
        <v>628</v>
      </c>
      <c r="B3" s="1277"/>
      <c r="C3" s="1277"/>
      <c r="D3" s="1277"/>
      <c r="E3" s="1277"/>
      <c r="F3" s="1277"/>
      <c r="G3" s="1277"/>
      <c r="H3" s="1277"/>
    </row>
    <row r="4" spans="3:6" ht="11.25">
      <c r="C4" s="39"/>
      <c r="D4" s="39"/>
      <c r="E4" s="39"/>
      <c r="F4" s="39"/>
    </row>
    <row r="6" spans="1:9" ht="12.75" customHeight="1">
      <c r="A6" s="1280" t="s">
        <v>232</v>
      </c>
      <c r="B6" s="955" t="s">
        <v>233</v>
      </c>
      <c r="C6" s="1286" t="s">
        <v>225</v>
      </c>
      <c r="D6" s="1287"/>
      <c r="E6" s="1287"/>
      <c r="F6" s="1287"/>
      <c r="G6" s="1287"/>
      <c r="H6" s="1287"/>
      <c r="I6" s="1287"/>
    </row>
    <row r="7" spans="1:9" ht="12.75" customHeight="1">
      <c r="A7" s="1289"/>
      <c r="B7" s="553" t="s">
        <v>234</v>
      </c>
      <c r="C7" s="1271" t="s">
        <v>153</v>
      </c>
      <c r="D7" s="955" t="s">
        <v>237</v>
      </c>
      <c r="E7" s="1271" t="s">
        <v>600</v>
      </c>
      <c r="F7" s="1284" t="s">
        <v>601</v>
      </c>
      <c r="G7" s="1284" t="s">
        <v>154</v>
      </c>
      <c r="H7" s="1284" t="s">
        <v>602</v>
      </c>
      <c r="I7" s="1284" t="s">
        <v>228</v>
      </c>
    </row>
    <row r="8" spans="1:9" ht="12.75" customHeight="1">
      <c r="A8" s="1290"/>
      <c r="B8" s="957" t="s">
        <v>238</v>
      </c>
      <c r="C8" s="1272"/>
      <c r="D8" s="957" t="s">
        <v>239</v>
      </c>
      <c r="E8" s="1272"/>
      <c r="F8" s="1285"/>
      <c r="G8" s="1285"/>
      <c r="H8" s="1285"/>
      <c r="I8" s="1285"/>
    </row>
    <row r="9" spans="1:2" ht="11.25" customHeight="1">
      <c r="A9" s="1031"/>
      <c r="B9" s="52"/>
    </row>
    <row r="10" spans="1:8" ht="11.25" customHeight="1">
      <c r="A10" s="1279" t="s">
        <v>229</v>
      </c>
      <c r="B10" s="1279"/>
      <c r="C10" s="1279"/>
      <c r="D10" s="1279"/>
      <c r="E10" s="1279"/>
      <c r="F10" s="1279"/>
      <c r="G10" s="1279"/>
      <c r="H10" s="1279"/>
    </row>
    <row r="11" spans="1:2" ht="11.25" customHeight="1">
      <c r="A11" s="1031"/>
      <c r="B11" s="52"/>
    </row>
    <row r="12" spans="1:9" ht="11.25" customHeight="1">
      <c r="A12" s="54">
        <v>1990</v>
      </c>
      <c r="B12" s="55">
        <v>134313</v>
      </c>
      <c r="C12" s="56">
        <v>117229</v>
      </c>
      <c r="D12" s="56">
        <v>1919</v>
      </c>
      <c r="E12" s="56">
        <v>2739</v>
      </c>
      <c r="F12" s="56">
        <v>6878.408004875295</v>
      </c>
      <c r="G12" s="56">
        <v>1463.1829342500953</v>
      </c>
      <c r="H12" s="56">
        <v>4084</v>
      </c>
      <c r="I12" s="1042" t="s">
        <v>155</v>
      </c>
    </row>
    <row r="13" spans="1:9" ht="11.25" customHeight="1">
      <c r="A13" s="54">
        <v>1995</v>
      </c>
      <c r="B13" s="56">
        <v>51577.00805251424</v>
      </c>
      <c r="C13" s="56">
        <v>17646.022277</v>
      </c>
      <c r="D13" s="56">
        <v>6443.291703000001</v>
      </c>
      <c r="E13" s="56">
        <v>18148.91571786431</v>
      </c>
      <c r="F13" s="56">
        <v>5503.0788</v>
      </c>
      <c r="G13" s="56">
        <v>1195.7475546499372</v>
      </c>
      <c r="H13" s="56">
        <v>2639.952</v>
      </c>
      <c r="I13" s="1042" t="s">
        <v>155</v>
      </c>
    </row>
    <row r="14" spans="1:9" ht="11.25" customHeight="1">
      <c r="A14" s="54">
        <v>2000</v>
      </c>
      <c r="B14" s="56">
        <v>43562.1553813428</v>
      </c>
      <c r="C14" s="56">
        <v>1311.4676299999999</v>
      </c>
      <c r="D14" s="56">
        <v>777.9078040228</v>
      </c>
      <c r="E14" s="56">
        <v>28081.790016000003</v>
      </c>
      <c r="F14" s="56">
        <v>3581.6256000000003</v>
      </c>
      <c r="G14" s="56">
        <v>5854.20233132</v>
      </c>
      <c r="H14" s="56">
        <v>3955.1620000000003</v>
      </c>
      <c r="I14" s="1042" t="s">
        <v>155</v>
      </c>
    </row>
    <row r="15" spans="1:9" ht="11.25" customHeight="1">
      <c r="A15" s="54">
        <v>2001</v>
      </c>
      <c r="B15" s="56">
        <v>41298.38030059169</v>
      </c>
      <c r="C15" s="56">
        <v>6.713</v>
      </c>
      <c r="D15" s="56">
        <v>653.8495536</v>
      </c>
      <c r="E15" s="56">
        <v>27799.983856800005</v>
      </c>
      <c r="F15" s="56">
        <v>2655.18</v>
      </c>
      <c r="G15" s="56">
        <v>6603.651890191696</v>
      </c>
      <c r="H15" s="56">
        <v>3579.002</v>
      </c>
      <c r="I15" s="1042" t="s">
        <v>155</v>
      </c>
    </row>
    <row r="16" spans="1:9" ht="11.25" customHeight="1">
      <c r="A16" s="54">
        <v>2002</v>
      </c>
      <c r="B16" s="56">
        <v>46629.98633833611</v>
      </c>
      <c r="C16" s="56">
        <v>41.008</v>
      </c>
      <c r="D16" s="56">
        <v>460.9477074800001</v>
      </c>
      <c r="E16" s="56">
        <v>31065.73643456</v>
      </c>
      <c r="F16" s="56">
        <v>3311.6004000000003</v>
      </c>
      <c r="G16" s="56">
        <v>8888.758596296111</v>
      </c>
      <c r="H16" s="56">
        <v>2861.9352000000003</v>
      </c>
      <c r="I16" s="1042" t="s">
        <v>155</v>
      </c>
    </row>
    <row r="17" spans="1:9" ht="11.25" customHeight="1">
      <c r="A17" s="54">
        <v>2003</v>
      </c>
      <c r="B17" s="56">
        <v>53681.79146064742</v>
      </c>
      <c r="C17" s="56">
        <v>32.746</v>
      </c>
      <c r="D17" s="56">
        <v>504.66996</v>
      </c>
      <c r="E17" s="56">
        <v>33471.510786399995</v>
      </c>
      <c r="F17" s="56">
        <v>6587.8197336</v>
      </c>
      <c r="G17" s="56">
        <v>10661.283780647429</v>
      </c>
      <c r="H17" s="56">
        <v>2423.7612</v>
      </c>
      <c r="I17" s="1042" t="s">
        <v>155</v>
      </c>
    </row>
    <row r="18" spans="1:9" ht="11.25" customHeight="1">
      <c r="A18" s="54">
        <v>2004</v>
      </c>
      <c r="B18" s="56">
        <v>55890.51811784602</v>
      </c>
      <c r="C18" s="56">
        <v>25.508</v>
      </c>
      <c r="D18" s="56">
        <v>724.9250481767572</v>
      </c>
      <c r="E18" s="56">
        <v>30533.535723200002</v>
      </c>
      <c r="F18" s="56">
        <v>9242.917200000002</v>
      </c>
      <c r="G18" s="56">
        <v>12985.81054646926</v>
      </c>
      <c r="H18" s="56">
        <v>2377.8216</v>
      </c>
      <c r="I18" s="1042" t="s">
        <v>155</v>
      </c>
    </row>
    <row r="19" spans="1:9" ht="11.25" customHeight="1">
      <c r="A19" s="54">
        <v>2005</v>
      </c>
      <c r="B19" s="56">
        <v>59394.69297971835</v>
      </c>
      <c r="C19" s="56" t="s">
        <v>208</v>
      </c>
      <c r="D19" s="56">
        <v>720.275</v>
      </c>
      <c r="E19" s="56">
        <v>31372.896704</v>
      </c>
      <c r="F19" s="56">
        <v>11080.4688</v>
      </c>
      <c r="G19" s="56">
        <v>13474.674335558342</v>
      </c>
      <c r="H19" s="56">
        <v>2746.3232</v>
      </c>
      <c r="I19" s="1042" t="s">
        <v>155</v>
      </c>
    </row>
    <row r="20" spans="1:9" ht="11.25" customHeight="1">
      <c r="A20" s="54">
        <v>2006</v>
      </c>
      <c r="B20" s="56">
        <v>60516.840764075285</v>
      </c>
      <c r="C20" s="56" t="s">
        <v>208</v>
      </c>
      <c r="D20" s="56">
        <v>676.99</v>
      </c>
      <c r="E20" s="56">
        <v>30903.386895999996</v>
      </c>
      <c r="F20" s="56">
        <v>10694.97</v>
      </c>
      <c r="G20" s="56">
        <v>15500.979068075283</v>
      </c>
      <c r="H20" s="56">
        <v>2643.3728</v>
      </c>
      <c r="I20" s="56">
        <v>97.142</v>
      </c>
    </row>
    <row r="21" spans="1:9" ht="11.25" customHeight="1">
      <c r="A21" s="54">
        <v>2007</v>
      </c>
      <c r="B21" s="56">
        <v>65036.47223931844</v>
      </c>
      <c r="C21" s="56" t="s">
        <v>208</v>
      </c>
      <c r="D21" s="56">
        <v>488.115</v>
      </c>
      <c r="E21" s="56">
        <v>28841.174759999998</v>
      </c>
      <c r="F21" s="56">
        <v>11201.896800000002</v>
      </c>
      <c r="G21" s="56">
        <v>21733.34847931844</v>
      </c>
      <c r="H21" s="56">
        <v>2538.2372</v>
      </c>
      <c r="I21" s="56">
        <v>233.7</v>
      </c>
    </row>
    <row r="22" spans="1:7" ht="11.25" customHeight="1">
      <c r="A22" s="51"/>
      <c r="B22" s="56"/>
      <c r="C22" s="56"/>
      <c r="D22" s="56"/>
      <c r="E22" s="56"/>
      <c r="F22" s="56"/>
      <c r="G22" s="56"/>
    </row>
    <row r="23" spans="1:8" ht="11.25" customHeight="1">
      <c r="A23" s="1288" t="s">
        <v>230</v>
      </c>
      <c r="B23" s="1288"/>
      <c r="C23" s="1288"/>
      <c r="D23" s="1288"/>
      <c r="E23" s="1288"/>
      <c r="F23" s="1288"/>
      <c r="G23" s="1288"/>
      <c r="H23" s="1288"/>
    </row>
    <row r="24" ht="11.25" customHeight="1">
      <c r="A24" s="51"/>
    </row>
    <row r="25" spans="1:9" ht="11.25" customHeight="1">
      <c r="A25" s="54">
        <v>1990</v>
      </c>
      <c r="B25" s="58">
        <v>100</v>
      </c>
      <c r="C25" s="58">
        <v>87.28045684334354</v>
      </c>
      <c r="D25" s="58">
        <v>1.4287522428953265</v>
      </c>
      <c r="E25" s="58">
        <v>2.039266489468629</v>
      </c>
      <c r="F25" s="58">
        <v>5.121178147219774</v>
      </c>
      <c r="G25" s="58">
        <v>1.0893829593934283</v>
      </c>
      <c r="H25" s="58">
        <v>3.040658759762644</v>
      </c>
      <c r="I25" s="1042" t="s">
        <v>155</v>
      </c>
    </row>
    <row r="26" spans="1:9" ht="11.25" customHeight="1">
      <c r="A26" s="54">
        <v>1995</v>
      </c>
      <c r="B26" s="58">
        <v>100</v>
      </c>
      <c r="C26" s="58">
        <v>34.21296221570922</v>
      </c>
      <c r="D26" s="58">
        <v>12.492565866635042</v>
      </c>
      <c r="E26" s="58">
        <v>35.187996363390454</v>
      </c>
      <c r="F26" s="58">
        <v>10.669635575597798</v>
      </c>
      <c r="G26" s="58">
        <v>2.3183732438152695</v>
      </c>
      <c r="H26" s="58">
        <v>5.118466734852236</v>
      </c>
      <c r="I26" s="1042" t="s">
        <v>155</v>
      </c>
    </row>
    <row r="27" spans="1:9" ht="11.25" customHeight="1">
      <c r="A27" s="54">
        <v>2000</v>
      </c>
      <c r="B27" s="58">
        <v>100</v>
      </c>
      <c r="C27" s="58">
        <v>3.01056643896387</v>
      </c>
      <c r="D27" s="58">
        <v>1.7857422278879467</v>
      </c>
      <c r="E27" s="58">
        <v>64.46372951515417</v>
      </c>
      <c r="F27" s="58">
        <v>8.221874167259344</v>
      </c>
      <c r="G27" s="58">
        <v>13.438734332753633</v>
      </c>
      <c r="H27" s="58">
        <v>9.079353317981031</v>
      </c>
      <c r="I27" s="1042" t="s">
        <v>155</v>
      </c>
    </row>
    <row r="28" spans="1:9" ht="11.25" customHeight="1">
      <c r="A28" s="54">
        <v>2001</v>
      </c>
      <c r="B28" s="58">
        <v>100</v>
      </c>
      <c r="C28" s="58">
        <v>0.01625487477024328</v>
      </c>
      <c r="D28" s="58">
        <v>1.5832329230370135</v>
      </c>
      <c r="E28" s="58">
        <v>67.31494953181422</v>
      </c>
      <c r="F28" s="58">
        <v>6.429259405996507</v>
      </c>
      <c r="G28" s="58">
        <v>15.99009898724063</v>
      </c>
      <c r="H28" s="58">
        <v>8.666204277141404</v>
      </c>
      <c r="I28" s="1042" t="s">
        <v>155</v>
      </c>
    </row>
    <row r="29" spans="1:9" ht="11.25" customHeight="1">
      <c r="A29" s="54">
        <v>2002</v>
      </c>
      <c r="B29" s="58">
        <v>100</v>
      </c>
      <c r="C29" s="58">
        <v>0.08794340985316978</v>
      </c>
      <c r="D29" s="58">
        <v>0.9885220727612335</v>
      </c>
      <c r="E29" s="58">
        <v>66.621800420773</v>
      </c>
      <c r="F29" s="58">
        <v>7.101868690185355</v>
      </c>
      <c r="G29" s="58">
        <v>19.06232296917565</v>
      </c>
      <c r="H29" s="58">
        <v>6.137542437251596</v>
      </c>
      <c r="I29" s="1042" t="s">
        <v>155</v>
      </c>
    </row>
    <row r="30" spans="1:9" ht="11.25" customHeight="1">
      <c r="A30" s="54">
        <v>2003</v>
      </c>
      <c r="B30" s="58">
        <v>100</v>
      </c>
      <c r="C30" s="58">
        <f aca="true" t="shared" si="0" ref="C30:H30">C17/$B$17*100</f>
        <v>0.0610001997120479</v>
      </c>
      <c r="D30" s="58">
        <f t="shared" si="0"/>
        <v>0.9401138566136694</v>
      </c>
      <c r="E30" s="58">
        <f t="shared" si="0"/>
        <v>62.351702273082665</v>
      </c>
      <c r="F30" s="58">
        <f t="shared" si="0"/>
        <v>12.27198190363923</v>
      </c>
      <c r="G30" s="58">
        <f t="shared" si="0"/>
        <v>19.8601490199203</v>
      </c>
      <c r="H30" s="58">
        <f t="shared" si="0"/>
        <v>4.515052747032091</v>
      </c>
      <c r="I30" s="1042" t="s">
        <v>155</v>
      </c>
    </row>
    <row r="31" spans="1:9" ht="11.25" customHeight="1">
      <c r="A31" s="54">
        <v>2004</v>
      </c>
      <c r="B31" s="58">
        <v>100</v>
      </c>
      <c r="C31" s="58">
        <f aca="true" t="shared" si="1" ref="C31:H31">C18/$B$18*100</f>
        <v>0.04563922622119192</v>
      </c>
      <c r="D31" s="58">
        <f t="shared" si="1"/>
        <v>1.2970447807412369</v>
      </c>
      <c r="E31" s="58">
        <f t="shared" si="1"/>
        <v>54.63097632915045</v>
      </c>
      <c r="F31" s="58">
        <f t="shared" si="1"/>
        <v>16.537540733673588</v>
      </c>
      <c r="G31" s="58">
        <f t="shared" si="1"/>
        <v>23.234371381364685</v>
      </c>
      <c r="H31" s="58">
        <f t="shared" si="1"/>
        <v>4.254427548848852</v>
      </c>
      <c r="I31" s="1042" t="s">
        <v>155</v>
      </c>
    </row>
    <row r="32" spans="1:9" ht="11.25" customHeight="1">
      <c r="A32" s="54">
        <v>2005</v>
      </c>
      <c r="B32" s="58">
        <v>100</v>
      </c>
      <c r="C32" s="56" t="s">
        <v>208</v>
      </c>
      <c r="D32" s="58">
        <f>D19/$B$19*100</f>
        <v>1.2126925216129225</v>
      </c>
      <c r="E32" s="58">
        <f>E19/$B$19*100</f>
        <v>52.82104364898894</v>
      </c>
      <c r="F32" s="58">
        <f>F19/$B$19*100</f>
        <v>18.655654645413648</v>
      </c>
      <c r="G32" s="58">
        <f>G19/$B$19*100</f>
        <v>22.686663840756903</v>
      </c>
      <c r="H32" s="58">
        <f>H19/$B$19*100</f>
        <v>4.623852843111409</v>
      </c>
      <c r="I32" s="1042" t="s">
        <v>155</v>
      </c>
    </row>
    <row r="33" spans="1:9" ht="11.25" customHeight="1">
      <c r="A33" s="54">
        <v>2006</v>
      </c>
      <c r="B33" s="58">
        <v>100</v>
      </c>
      <c r="C33" s="56" t="s">
        <v>208</v>
      </c>
      <c r="D33" s="58">
        <f aca="true" t="shared" si="2" ref="D33:I33">D20/$B$20*100</f>
        <v>1.1186803399722127</v>
      </c>
      <c r="E33" s="58">
        <f t="shared" si="2"/>
        <v>51.06576368795713</v>
      </c>
      <c r="F33" s="58">
        <f t="shared" si="2"/>
        <v>17.67271699078659</v>
      </c>
      <c r="G33" s="58">
        <f t="shared" si="2"/>
        <v>25.614323008872525</v>
      </c>
      <c r="H33" s="58">
        <f t="shared" si="2"/>
        <v>4.367995365629182</v>
      </c>
      <c r="I33" s="58">
        <f t="shared" si="2"/>
        <v>0.1605206067823464</v>
      </c>
    </row>
    <row r="34" spans="1:9" ht="11.25" customHeight="1">
      <c r="A34" s="54">
        <v>2007</v>
      </c>
      <c r="B34" s="58">
        <v>100</v>
      </c>
      <c r="C34" s="1057" t="s">
        <v>208</v>
      </c>
      <c r="D34" s="58">
        <f aca="true" t="shared" si="3" ref="D34:I34">D21/$B$21*100</f>
        <v>0.7505250257176546</v>
      </c>
      <c r="E34" s="58">
        <f t="shared" si="3"/>
        <v>44.34615496036051</v>
      </c>
      <c r="F34" s="58">
        <f t="shared" si="3"/>
        <v>17.224022789519918</v>
      </c>
      <c r="G34" s="58">
        <f t="shared" si="3"/>
        <v>33.41716998324416</v>
      </c>
      <c r="H34" s="58">
        <f t="shared" si="3"/>
        <v>3.902790407603756</v>
      </c>
      <c r="I34" s="58">
        <f t="shared" si="3"/>
        <v>0.3593368335540106</v>
      </c>
    </row>
    <row r="35" spans="1:6" ht="11.25" customHeight="1">
      <c r="A35" s="51"/>
      <c r="B35" s="66"/>
      <c r="C35" s="58"/>
      <c r="D35" s="58"/>
      <c r="E35" s="58"/>
      <c r="F35" s="58"/>
    </row>
    <row r="36" spans="1:8" ht="11.25" customHeight="1">
      <c r="A36" s="1278" t="s">
        <v>70</v>
      </c>
      <c r="B36" s="1278"/>
      <c r="C36" s="1278"/>
      <c r="D36" s="1278"/>
      <c r="E36" s="1278"/>
      <c r="F36" s="1278"/>
      <c r="G36" s="1278"/>
      <c r="H36" s="1278"/>
    </row>
    <row r="37" ht="11.25" customHeight="1">
      <c r="A37" s="41"/>
    </row>
    <row r="38" spans="1:9" ht="11.25" customHeight="1">
      <c r="A38" s="54">
        <v>1990</v>
      </c>
      <c r="B38" s="58">
        <v>100</v>
      </c>
      <c r="C38" s="58">
        <v>100</v>
      </c>
      <c r="D38" s="58">
        <v>100</v>
      </c>
      <c r="E38" s="58">
        <v>100</v>
      </c>
      <c r="F38" s="58">
        <v>100</v>
      </c>
      <c r="G38" s="58">
        <v>100</v>
      </c>
      <c r="H38" s="58">
        <v>100</v>
      </c>
      <c r="I38" s="1145" t="s">
        <v>265</v>
      </c>
    </row>
    <row r="39" spans="1:9" ht="11.25" customHeight="1">
      <c r="A39" s="54">
        <v>1995</v>
      </c>
      <c r="B39" s="58">
        <v>38.4006075752267</v>
      </c>
      <c r="C39" s="58">
        <f>C13/$C$12*100</f>
        <v>15.052608379325935</v>
      </c>
      <c r="D39" s="58">
        <v>335.7629860865034</v>
      </c>
      <c r="E39" s="58">
        <v>662.611015621187</v>
      </c>
      <c r="F39" s="58">
        <f>F13/$F$12*100</f>
        <v>80.00512322181986</v>
      </c>
      <c r="G39" s="58">
        <f>G13/G12*100</f>
        <v>81.72235519291216</v>
      </c>
      <c r="H39" s="58">
        <f>H13/$H$12*100</f>
        <v>64.6413320274241</v>
      </c>
      <c r="I39" s="1145" t="s">
        <v>265</v>
      </c>
    </row>
    <row r="40" spans="1:9" ht="11.25" customHeight="1">
      <c r="A40" s="54">
        <v>2000</v>
      </c>
      <c r="B40" s="58">
        <v>32.43331277042639</v>
      </c>
      <c r="C40" s="58">
        <v>1.1187228672086258</v>
      </c>
      <c r="D40" s="58">
        <v>40.537144555643565</v>
      </c>
      <c r="E40" s="958">
        <v>1025.2570286966047</v>
      </c>
      <c r="F40" s="58">
        <v>52.07056047651444</v>
      </c>
      <c r="G40" s="58">
        <v>400.10050652486404</v>
      </c>
      <c r="H40" s="58">
        <v>96.84529872673849</v>
      </c>
      <c r="I40" s="1145" t="s">
        <v>265</v>
      </c>
    </row>
    <row r="41" spans="1:9" ht="11.25" customHeight="1">
      <c r="A41" s="54">
        <v>2001</v>
      </c>
      <c r="B41" s="58">
        <v>30.747865285260318</v>
      </c>
      <c r="C41" s="58">
        <f>C15/$C$12*100</f>
        <v>0.005726398757986505</v>
      </c>
      <c r="D41" s="58">
        <v>34.072410297029705</v>
      </c>
      <c r="E41" s="958">
        <v>1014.9683773932093</v>
      </c>
      <c r="F41" s="58">
        <f aca="true" t="shared" si="4" ref="F41:F47">F15/$F$12*100</f>
        <v>38.601664776472326</v>
      </c>
      <c r="G41" s="58">
        <f aca="true" t="shared" si="5" ref="G41:G47">G15/$G$12*100</f>
        <v>451.3210026999237</v>
      </c>
      <c r="H41" s="58">
        <f aca="true" t="shared" si="6" ref="H41:H47">H15/$H$12*100</f>
        <v>87.63472086190009</v>
      </c>
      <c r="I41" s="1145" t="s">
        <v>265</v>
      </c>
    </row>
    <row r="42" spans="1:9" ht="11.25" customHeight="1">
      <c r="A42" s="54">
        <v>2002</v>
      </c>
      <c r="B42" s="58">
        <v>34.71740363057642</v>
      </c>
      <c r="C42" s="58">
        <f>C16/$C$12*100</f>
        <v>0.034981105357889265</v>
      </c>
      <c r="D42" s="58">
        <v>24.02020362063575</v>
      </c>
      <c r="E42" s="958">
        <v>1134.1999428462943</v>
      </c>
      <c r="F42" s="58">
        <f t="shared" si="4"/>
        <v>48.14486720841212</v>
      </c>
      <c r="G42" s="58">
        <f t="shared" si="5"/>
        <v>607.4946876585697</v>
      </c>
      <c r="H42" s="58">
        <f t="shared" si="6"/>
        <v>70.07676787463272</v>
      </c>
      <c r="I42" s="1145" t="s">
        <v>265</v>
      </c>
    </row>
    <row r="43" spans="1:9" ht="11.25" customHeight="1">
      <c r="A43" s="54">
        <v>2003</v>
      </c>
      <c r="B43" s="58">
        <f>B17/B12*100</f>
        <v>39.96768105890526</v>
      </c>
      <c r="C43" s="58">
        <f aca="true" t="shared" si="7" ref="C43:H43">C17/C12*100</f>
        <v>0.02793336119902072</v>
      </c>
      <c r="D43" s="58">
        <f t="shared" si="7"/>
        <v>26.298590932777486</v>
      </c>
      <c r="E43" s="958">
        <f t="shared" si="7"/>
        <v>1222.0339827090177</v>
      </c>
      <c r="F43" s="58">
        <f t="shared" si="7"/>
        <v>95.77535570630107</v>
      </c>
      <c r="G43" s="58">
        <f t="shared" si="7"/>
        <v>728.6364220828962</v>
      </c>
      <c r="H43" s="58">
        <f t="shared" si="7"/>
        <v>59.347727717923604</v>
      </c>
      <c r="I43" s="1145" t="s">
        <v>265</v>
      </c>
    </row>
    <row r="44" spans="1:9" ht="11.25" customHeight="1">
      <c r="A44" s="54">
        <v>2004</v>
      </c>
      <c r="B44" s="58">
        <v>41.6121433650101</v>
      </c>
      <c r="C44" s="58">
        <f>C18/$C$12*100</f>
        <v>0.02175912103660357</v>
      </c>
      <c r="D44" s="58">
        <f>D18/D12*100</f>
        <v>37.77618802380183</v>
      </c>
      <c r="E44" s="958">
        <f>E18/E12*100</f>
        <v>1114.7694678057685</v>
      </c>
      <c r="F44" s="58">
        <f>F18/F12*100</f>
        <v>134.37582058884533</v>
      </c>
      <c r="G44" s="58">
        <f>G18/G12*100</f>
        <v>887.5042376792547</v>
      </c>
      <c r="H44" s="58">
        <f>H18/H12*100</f>
        <v>58.222859941234084</v>
      </c>
      <c r="I44" s="1145" t="s">
        <v>265</v>
      </c>
    </row>
    <row r="45" spans="1:9" ht="11.25" customHeight="1">
      <c r="A45" s="54">
        <v>2005</v>
      </c>
      <c r="B45" s="58">
        <f>B19/$B$12*100</f>
        <v>44.221105164591926</v>
      </c>
      <c r="C45" s="56" t="s">
        <v>209</v>
      </c>
      <c r="D45" s="58">
        <f>D19/D12*100</f>
        <v>37.53387180823346</v>
      </c>
      <c r="E45" s="958">
        <f>E19/E12*100</f>
        <v>1145.4142644760861</v>
      </c>
      <c r="F45" s="58">
        <f t="shared" si="4"/>
        <v>161.0906010830756</v>
      </c>
      <c r="G45" s="58">
        <f t="shared" si="5"/>
        <v>920.9152198364266</v>
      </c>
      <c r="H45" s="58">
        <f t="shared" si="6"/>
        <v>67.24591576885406</v>
      </c>
      <c r="I45" s="1145" t="s">
        <v>265</v>
      </c>
    </row>
    <row r="46" spans="1:9" ht="11.25" customHeight="1">
      <c r="A46" s="54">
        <v>2006</v>
      </c>
      <c r="B46" s="58">
        <f>B20/$B$12*100</f>
        <v>45.05657737082433</v>
      </c>
      <c r="C46" s="56" t="s">
        <v>209</v>
      </c>
      <c r="D46" s="58">
        <f>D20/$D$12*100</f>
        <v>35.278269932256386</v>
      </c>
      <c r="E46" s="958">
        <f>E20/$E$12*100</f>
        <v>1128.2726139466956</v>
      </c>
      <c r="F46" s="58">
        <f t="shared" si="4"/>
        <v>155.48612400456025</v>
      </c>
      <c r="G46" s="60">
        <f t="shared" si="5"/>
        <v>1059.4013028193076</v>
      </c>
      <c r="H46" s="58">
        <f t="shared" si="6"/>
        <v>64.7250930460333</v>
      </c>
      <c r="I46" s="1145" t="s">
        <v>265</v>
      </c>
    </row>
    <row r="47" spans="1:9" ht="11.25" customHeight="1">
      <c r="A47" s="54">
        <v>2007</v>
      </c>
      <c r="B47" s="58">
        <f>B21/$B$12*100</f>
        <v>48.42157664508904</v>
      </c>
      <c r="C47" s="1057" t="s">
        <v>209</v>
      </c>
      <c r="D47" s="58">
        <f>D21/$D$12*100</f>
        <v>25.435904116727464</v>
      </c>
      <c r="E47" s="958">
        <f>E21/$E$12*100</f>
        <v>1052.9819189485213</v>
      </c>
      <c r="F47" s="58">
        <f t="shared" si="4"/>
        <v>162.85595143615055</v>
      </c>
      <c r="G47" s="60">
        <f t="shared" si="5"/>
        <v>1485.3473185468179</v>
      </c>
      <c r="H47" s="58">
        <f t="shared" si="6"/>
        <v>62.150763956904996</v>
      </c>
      <c r="I47" s="1145" t="s">
        <v>265</v>
      </c>
    </row>
    <row r="48" spans="1:6" ht="11.25" customHeight="1">
      <c r="A48" s="51"/>
      <c r="B48" s="58"/>
      <c r="C48" s="58"/>
      <c r="D48" s="58"/>
      <c r="E48" s="958"/>
      <c r="F48" s="58"/>
    </row>
    <row r="49" spans="1:8" ht="11.25" customHeight="1">
      <c r="A49" s="1278" t="s">
        <v>71</v>
      </c>
      <c r="B49" s="1278"/>
      <c r="C49" s="1278"/>
      <c r="D49" s="1278"/>
      <c r="E49" s="1278"/>
      <c r="F49" s="1278"/>
      <c r="G49" s="1278"/>
      <c r="H49" s="1278"/>
    </row>
    <row r="50" ht="11.25" customHeight="1">
      <c r="A50" s="41"/>
    </row>
    <row r="51" spans="1:9" ht="11.25" customHeight="1">
      <c r="A51" s="54">
        <v>1990</v>
      </c>
      <c r="B51" s="72">
        <v>-13.006334443048303</v>
      </c>
      <c r="C51" s="63">
        <f>C12/135711*100-100</f>
        <v>-13.618645504049042</v>
      </c>
      <c r="D51" s="63">
        <v>16.940889701401574</v>
      </c>
      <c r="E51" s="63">
        <v>12.530813475760056</v>
      </c>
      <c r="F51" s="59" t="s">
        <v>231</v>
      </c>
      <c r="G51" s="59" t="s">
        <v>231</v>
      </c>
      <c r="H51" s="59" t="s">
        <v>231</v>
      </c>
      <c r="I51" s="1145" t="s">
        <v>265</v>
      </c>
    </row>
    <row r="52" spans="1:9" ht="11.25" customHeight="1">
      <c r="A52" s="54">
        <v>1995</v>
      </c>
      <c r="B52" s="72">
        <v>-14.042617781587182</v>
      </c>
      <c r="C52" s="63">
        <f>C13/34745*100-100</f>
        <v>-49.21277226363505</v>
      </c>
      <c r="D52" s="63">
        <v>24.196062124132638</v>
      </c>
      <c r="E52" s="63">
        <v>72.2889284019775</v>
      </c>
      <c r="F52" s="63">
        <f>F13/3910*100-100</f>
        <v>40.743703324808195</v>
      </c>
      <c r="G52" s="61">
        <f>G13/3826*100-100</f>
        <v>-68.74679679430378</v>
      </c>
      <c r="H52" s="63">
        <f>H13/1976*100-100</f>
        <v>33.6008097165992</v>
      </c>
      <c r="I52" s="1145" t="s">
        <v>265</v>
      </c>
    </row>
    <row r="53" spans="1:9" ht="11.25" customHeight="1">
      <c r="A53" s="54">
        <v>2000</v>
      </c>
      <c r="B53" s="72">
        <v>-3.40900128190259</v>
      </c>
      <c r="C53" s="63">
        <v>-54.05386581659281</v>
      </c>
      <c r="D53" s="63">
        <v>-42.80729980542246</v>
      </c>
      <c r="E53" s="63">
        <v>-4.854813833616902</v>
      </c>
      <c r="F53" s="63">
        <v>-14.36915314719802</v>
      </c>
      <c r="G53" s="61">
        <v>95.71640608082862</v>
      </c>
      <c r="H53" s="63">
        <v>-5.753562929378589</v>
      </c>
      <c r="I53" s="1145" t="s">
        <v>265</v>
      </c>
    </row>
    <row r="54" spans="1:9" ht="11.25" customHeight="1">
      <c r="A54" s="54">
        <v>2001</v>
      </c>
      <c r="B54" s="72">
        <v>-5.196655355856578</v>
      </c>
      <c r="C54" s="63">
        <f>C15/C14*100-100</f>
        <v>-99.48813071352741</v>
      </c>
      <c r="D54" s="63">
        <v>-15.947680403931756</v>
      </c>
      <c r="E54" s="63">
        <v>-1.003519216686101</v>
      </c>
      <c r="F54" s="63">
        <f aca="true" t="shared" si="8" ref="F54:I60">F15/F14*100-100</f>
        <v>-25.866623245042703</v>
      </c>
      <c r="G54" s="61">
        <f t="shared" si="8"/>
        <v>12.801907355715045</v>
      </c>
      <c r="H54" s="63">
        <f t="shared" si="8"/>
        <v>-9.51060917353071</v>
      </c>
      <c r="I54" s="1145" t="s">
        <v>265</v>
      </c>
    </row>
    <row r="55" spans="1:9" ht="11.25" customHeight="1">
      <c r="A55" s="54">
        <v>2002</v>
      </c>
      <c r="B55" s="61">
        <v>12.90996402023066</v>
      </c>
      <c r="C55" s="63">
        <f>C16/C15*100-100</f>
        <v>510.8744227618055</v>
      </c>
      <c r="D55" s="63">
        <v>-29.502481887142167</v>
      </c>
      <c r="E55" s="63">
        <v>11.747318252349174</v>
      </c>
      <c r="F55" s="63">
        <f t="shared" si="8"/>
        <v>24.722256118229296</v>
      </c>
      <c r="G55" s="61">
        <f t="shared" si="8"/>
        <v>34.60368208533902</v>
      </c>
      <c r="H55" s="63">
        <f t="shared" si="8"/>
        <v>-20.035384165753456</v>
      </c>
      <c r="I55" s="1145" t="s">
        <v>265</v>
      </c>
    </row>
    <row r="56" spans="1:9" ht="11.25" customHeight="1">
      <c r="A56" s="54">
        <v>2003</v>
      </c>
      <c r="B56" s="61">
        <f>B17/B16*100-100</f>
        <v>15.122897680357639</v>
      </c>
      <c r="C56" s="63">
        <f aca="true" t="shared" si="9" ref="C56:H56">C17/C16*100-100</f>
        <v>-20.14728833398361</v>
      </c>
      <c r="D56" s="61">
        <f t="shared" si="9"/>
        <v>9.485295579194727</v>
      </c>
      <c r="E56" s="61">
        <f t="shared" si="9"/>
        <v>7.744140741384825</v>
      </c>
      <c r="F56" s="63">
        <f t="shared" si="9"/>
        <v>98.93160218243722</v>
      </c>
      <c r="G56" s="61">
        <f t="shared" si="9"/>
        <v>19.941200620409674</v>
      </c>
      <c r="H56" s="63">
        <f t="shared" si="9"/>
        <v>-15.310409543863898</v>
      </c>
      <c r="I56" s="1145" t="s">
        <v>265</v>
      </c>
    </row>
    <row r="57" spans="1:9" ht="11.25" customHeight="1">
      <c r="A57" s="54">
        <v>2004</v>
      </c>
      <c r="B57" s="61">
        <f>B18/B17*100-100</f>
        <v>4.11448015630728</v>
      </c>
      <c r="C57" s="63">
        <f aca="true" t="shared" si="10" ref="C57:H57">C18/C17*100-100</f>
        <v>-22.103463018383934</v>
      </c>
      <c r="D57" s="63">
        <f t="shared" si="10"/>
        <v>43.643391846972065</v>
      </c>
      <c r="E57" s="63">
        <f t="shared" si="10"/>
        <v>-8.777539448245449</v>
      </c>
      <c r="F57" s="63">
        <f t="shared" si="10"/>
        <v>40.30312870976343</v>
      </c>
      <c r="G57" s="61">
        <f t="shared" si="10"/>
        <v>21.803441439588696</v>
      </c>
      <c r="H57" s="63">
        <f t="shared" si="10"/>
        <v>-1.8953847433484725</v>
      </c>
      <c r="I57" s="1145" t="s">
        <v>265</v>
      </c>
    </row>
    <row r="58" spans="1:9" ht="11.25" customHeight="1">
      <c r="A58" s="54">
        <v>2005</v>
      </c>
      <c r="B58" s="61">
        <f>B19/B18*100-100</f>
        <v>6.269712609361974</v>
      </c>
      <c r="C58" s="56" t="s">
        <v>209</v>
      </c>
      <c r="D58" s="63">
        <f aca="true" t="shared" si="11" ref="D58:E60">D19/D18*100-100</f>
        <v>-0.6414522699212029</v>
      </c>
      <c r="E58" s="63">
        <f t="shared" si="11"/>
        <v>2.7489806238267818</v>
      </c>
      <c r="F58" s="63">
        <f t="shared" si="8"/>
        <v>19.880645474136657</v>
      </c>
      <c r="G58" s="61">
        <f t="shared" si="8"/>
        <v>3.7645997324518277</v>
      </c>
      <c r="H58" s="63">
        <f t="shared" si="8"/>
        <v>15.497445224654342</v>
      </c>
      <c r="I58" s="1145" t="s">
        <v>265</v>
      </c>
    </row>
    <row r="59" spans="1:9" ht="11.25" customHeight="1">
      <c r="A59" s="54">
        <v>2006</v>
      </c>
      <c r="B59" s="61">
        <f>B20/B19*100-100</f>
        <v>1.8893064818772842</v>
      </c>
      <c r="C59" s="56" t="s">
        <v>209</v>
      </c>
      <c r="D59" s="63">
        <f t="shared" si="11"/>
        <v>-6.009510256499254</v>
      </c>
      <c r="E59" s="63">
        <f t="shared" si="11"/>
        <v>-1.4965459276195503</v>
      </c>
      <c r="F59" s="63">
        <f t="shared" si="8"/>
        <v>-3.479083845261144</v>
      </c>
      <c r="G59" s="61">
        <f t="shared" si="8"/>
        <v>15.037875365712708</v>
      </c>
      <c r="H59" s="63">
        <f t="shared" si="8"/>
        <v>-3.7486629395986455</v>
      </c>
      <c r="I59" s="1145" t="s">
        <v>265</v>
      </c>
    </row>
    <row r="60" spans="1:9" ht="11.25" customHeight="1">
      <c r="A60" s="54">
        <v>2007</v>
      </c>
      <c r="B60" s="61">
        <f>B21/B20*100-100</f>
        <v>7.468386350277157</v>
      </c>
      <c r="C60" s="1057" t="s">
        <v>209</v>
      </c>
      <c r="D60" s="63">
        <f t="shared" si="11"/>
        <v>-27.899230416992864</v>
      </c>
      <c r="E60" s="63">
        <f t="shared" si="11"/>
        <v>-6.673094256432194</v>
      </c>
      <c r="F60" s="63">
        <f t="shared" si="8"/>
        <v>4.7398618228943405</v>
      </c>
      <c r="G60" s="61">
        <f t="shared" si="8"/>
        <v>40.20629525317469</v>
      </c>
      <c r="H60" s="63">
        <f t="shared" si="8"/>
        <v>-3.977327753391421</v>
      </c>
      <c r="I60" s="63">
        <f t="shared" si="8"/>
        <v>140.5756521381071</v>
      </c>
    </row>
    <row r="78" ht="11.25" customHeight="1">
      <c r="A78" s="520"/>
    </row>
    <row r="82" ht="11.25" customHeight="1">
      <c r="A82" s="520"/>
    </row>
  </sheetData>
  <mergeCells count="13">
    <mergeCell ref="A3:H3"/>
    <mergeCell ref="A10:H10"/>
    <mergeCell ref="A6:A8"/>
    <mergeCell ref="E7:E8"/>
    <mergeCell ref="F7:F8"/>
    <mergeCell ref="C7:C8"/>
    <mergeCell ref="I7:I8"/>
    <mergeCell ref="C6:I6"/>
    <mergeCell ref="A49:H49"/>
    <mergeCell ref="A36:H36"/>
    <mergeCell ref="A23:H23"/>
    <mergeCell ref="G7:G8"/>
    <mergeCell ref="H7:H8"/>
  </mergeCells>
  <printOptions/>
  <pageMargins left="0.7874015748031497" right="0.3937007874015748" top="0.6692913385826772" bottom="0.3937007874015748" header="0.5118110236220472" footer="0.5118110236220472"/>
  <pageSetup horizontalDpi="600" verticalDpi="600" orientation="portrait" paperSize="9" r:id="rId1"/>
  <headerFooter alignWithMargins="0">
    <oddHeader>&amp;C&amp;9- 15 -</oddHeader>
  </headerFooter>
</worksheet>
</file>

<file path=xl/worksheets/sheet12.xml><?xml version="1.0" encoding="utf-8"?>
<worksheet xmlns="http://schemas.openxmlformats.org/spreadsheetml/2006/main" xmlns:r="http://schemas.openxmlformats.org/officeDocument/2006/relationships">
  <dimension ref="A1:J85"/>
  <sheetViews>
    <sheetView workbookViewId="0" topLeftCell="A1">
      <selection activeCell="U37" sqref="U37"/>
    </sheetView>
  </sheetViews>
  <sheetFormatPr defaultColWidth="11.421875" defaultRowHeight="11.25" customHeight="1"/>
  <cols>
    <col min="1" max="1" width="8.7109375" style="41" customWidth="1"/>
    <col min="2" max="2" width="13.140625" style="40" customWidth="1"/>
    <col min="3" max="3" width="9.140625" style="40" customWidth="1"/>
    <col min="4" max="4" width="8.7109375" style="67" customWidth="1"/>
    <col min="5" max="5" width="8.57421875" style="40" customWidth="1"/>
    <col min="6" max="6" width="9.57421875" style="40" customWidth="1"/>
    <col min="7" max="7" width="10.8515625" style="40" customWidth="1"/>
    <col min="8" max="8" width="8.8515625" style="40" customWidth="1"/>
    <col min="9" max="9" width="9.421875" style="40" customWidth="1"/>
    <col min="10" max="16384" width="11.421875" style="40" customWidth="1"/>
  </cols>
  <sheetData>
    <row r="1" spans="1:9" ht="11.25">
      <c r="A1" s="38"/>
      <c r="B1" s="39"/>
      <c r="C1" s="39"/>
      <c r="E1" s="39"/>
      <c r="F1" s="39"/>
      <c r="G1" s="39"/>
      <c r="H1" s="39"/>
      <c r="I1" s="39"/>
    </row>
    <row r="2" spans="1:9" ht="11.25">
      <c r="A2" s="38"/>
      <c r="B2" s="39"/>
      <c r="C2" s="39"/>
      <c r="E2" s="39"/>
      <c r="F2" s="39"/>
      <c r="G2" s="39"/>
      <c r="H2" s="39"/>
      <c r="I2" s="39"/>
    </row>
    <row r="3" spans="1:9" ht="12.75">
      <c r="A3" s="42" t="s">
        <v>629</v>
      </c>
      <c r="B3" s="39"/>
      <c r="C3" s="43"/>
      <c r="D3" s="39"/>
      <c r="E3" s="39"/>
      <c r="F3" s="39"/>
      <c r="G3" s="39"/>
      <c r="H3" s="39"/>
      <c r="I3" s="39"/>
    </row>
    <row r="4" spans="3:7" ht="12.75">
      <c r="C4" s="68"/>
      <c r="E4" s="39"/>
      <c r="F4" s="39"/>
      <c r="G4" s="39"/>
    </row>
    <row r="5" ht="11.25">
      <c r="I5" s="52"/>
    </row>
    <row r="6" spans="1:9" ht="10.5" customHeight="1">
      <c r="A6" s="1280" t="s">
        <v>232</v>
      </c>
      <c r="B6" s="955" t="s">
        <v>240</v>
      </c>
      <c r="C6" s="956" t="s">
        <v>225</v>
      </c>
      <c r="D6" s="956"/>
      <c r="E6" s="955" t="s">
        <v>241</v>
      </c>
      <c r="F6" s="959" t="s">
        <v>241</v>
      </c>
      <c r="G6" s="955" t="s">
        <v>242</v>
      </c>
      <c r="H6" s="955" t="s">
        <v>243</v>
      </c>
      <c r="I6" s="959" t="s">
        <v>244</v>
      </c>
    </row>
    <row r="7" spans="1:9" ht="10.5" customHeight="1">
      <c r="A7" s="1289"/>
      <c r="B7" s="553" t="s">
        <v>245</v>
      </c>
      <c r="C7" s="955" t="s">
        <v>246</v>
      </c>
      <c r="D7" s="960" t="s">
        <v>247</v>
      </c>
      <c r="E7" s="553" t="s">
        <v>248</v>
      </c>
      <c r="F7" s="51" t="s">
        <v>248</v>
      </c>
      <c r="G7" s="553" t="s">
        <v>249</v>
      </c>
      <c r="H7" s="553" t="s">
        <v>250</v>
      </c>
      <c r="I7" s="102" t="s">
        <v>251</v>
      </c>
    </row>
    <row r="8" spans="1:9" ht="10.5" customHeight="1">
      <c r="A8" s="1290"/>
      <c r="B8" s="957" t="s">
        <v>226</v>
      </c>
      <c r="C8" s="957" t="s">
        <v>252</v>
      </c>
      <c r="D8" s="961" t="s">
        <v>252</v>
      </c>
      <c r="E8" s="957" t="s">
        <v>253</v>
      </c>
      <c r="F8" s="962" t="s">
        <v>254</v>
      </c>
      <c r="G8" s="957" t="s">
        <v>255</v>
      </c>
      <c r="H8" s="957" t="s">
        <v>256</v>
      </c>
      <c r="I8" s="962" t="s">
        <v>257</v>
      </c>
    </row>
    <row r="9" spans="1:9" ht="10.5" customHeight="1">
      <c r="A9" s="1030"/>
      <c r="B9" s="52"/>
      <c r="I9" s="52"/>
    </row>
    <row r="10" spans="1:9" ht="10.5" customHeight="1">
      <c r="A10" s="53" t="s">
        <v>229</v>
      </c>
      <c r="B10" s="43"/>
      <c r="C10" s="39"/>
      <c r="D10" s="39"/>
      <c r="E10" s="39"/>
      <c r="F10" s="39"/>
      <c r="G10" s="39"/>
      <c r="H10" s="53"/>
      <c r="I10" s="43"/>
    </row>
    <row r="11" spans="1:2" ht="10.5" customHeight="1">
      <c r="A11" s="1030"/>
      <c r="B11" s="52"/>
    </row>
    <row r="12" spans="1:9" ht="10.5" customHeight="1">
      <c r="A12" s="54">
        <v>1990</v>
      </c>
      <c r="B12" s="55">
        <v>354526</v>
      </c>
      <c r="C12" s="56">
        <v>144458</v>
      </c>
      <c r="D12" s="65">
        <v>210068</v>
      </c>
      <c r="E12" s="56">
        <v>124316</v>
      </c>
      <c r="F12" s="56">
        <v>88853</v>
      </c>
      <c r="G12" s="56">
        <v>10917</v>
      </c>
      <c r="H12" s="78">
        <v>216</v>
      </c>
      <c r="I12" s="56">
        <v>307930</v>
      </c>
    </row>
    <row r="13" spans="1:9" ht="10.5" customHeight="1">
      <c r="A13" s="54">
        <v>1995</v>
      </c>
      <c r="B13" s="56">
        <v>225967.39148364204</v>
      </c>
      <c r="C13" s="56">
        <v>83974.72195387003</v>
      </c>
      <c r="D13" s="65">
        <v>141992.669529772</v>
      </c>
      <c r="E13" s="56">
        <v>44310.726351581</v>
      </c>
      <c r="F13" s="56">
        <v>34717.32136</v>
      </c>
      <c r="G13" s="56">
        <v>7266.281700933244</v>
      </c>
      <c r="H13" s="78">
        <v>6236.5594</v>
      </c>
      <c r="I13" s="56">
        <v>202871.1453911278</v>
      </c>
    </row>
    <row r="14" spans="1:9" ht="10.5" customHeight="1">
      <c r="A14" s="54">
        <v>2000</v>
      </c>
      <c r="B14" s="56">
        <v>224078.31952045998</v>
      </c>
      <c r="C14" s="56">
        <v>92368.97659545999</v>
      </c>
      <c r="D14" s="56">
        <v>131709.342925</v>
      </c>
      <c r="E14" s="56">
        <v>37278.470646758804</v>
      </c>
      <c r="F14" s="56">
        <v>29696.750310999996</v>
      </c>
      <c r="G14" s="56">
        <v>6283.684734583999</v>
      </c>
      <c r="H14" s="78">
        <v>5511.167976</v>
      </c>
      <c r="I14" s="56">
        <v>204701.74647411716</v>
      </c>
    </row>
    <row r="15" spans="1:9" ht="10.5" customHeight="1">
      <c r="A15" s="54">
        <v>2001</v>
      </c>
      <c r="B15" s="56">
        <v>229823.95208430543</v>
      </c>
      <c r="C15" s="56">
        <v>95526.80564710542</v>
      </c>
      <c r="D15" s="56">
        <v>134297.14643720002</v>
      </c>
      <c r="E15" s="56">
        <v>36080.98844674276</v>
      </c>
      <c r="F15" s="56">
        <v>29552.089200000002</v>
      </c>
      <c r="G15" s="56">
        <v>5217.391853848933</v>
      </c>
      <c r="H15" s="78">
        <v>4780.907264200001</v>
      </c>
      <c r="I15" s="56">
        <v>213296.75371951368</v>
      </c>
    </row>
    <row r="16" spans="1:9" ht="10.5" customHeight="1">
      <c r="A16" s="54">
        <v>2002</v>
      </c>
      <c r="B16" s="56">
        <v>240783.56735684816</v>
      </c>
      <c r="C16" s="56">
        <v>103916.78000440814</v>
      </c>
      <c r="D16" s="56">
        <v>136866.78735244</v>
      </c>
      <c r="E16" s="56">
        <v>41907.8148828677</v>
      </c>
      <c r="F16" s="56">
        <v>29896.596800000003</v>
      </c>
      <c r="G16" s="56">
        <v>4722.171455468407</v>
      </c>
      <c r="H16" s="78">
        <v>5002.962150552</v>
      </c>
      <c r="I16" s="56">
        <v>219047.21566796</v>
      </c>
    </row>
    <row r="17" spans="1:10" ht="10.5" customHeight="1">
      <c r="A17" s="54">
        <v>2003</v>
      </c>
      <c r="B17" s="56">
        <v>249587.21430505975</v>
      </c>
      <c r="C17" s="56">
        <v>116209.60714545971</v>
      </c>
      <c r="D17" s="56">
        <v>133377.60715960004</v>
      </c>
      <c r="E17" s="56">
        <v>49579.63837843914</v>
      </c>
      <c r="F17" s="56">
        <v>32099.393600000003</v>
      </c>
      <c r="G17" s="56">
        <v>4102.153182208282</v>
      </c>
      <c r="H17" s="78">
        <v>4654.184985</v>
      </c>
      <c r="I17" s="56">
        <v>223350.6315594123</v>
      </c>
      <c r="J17" s="56"/>
    </row>
    <row r="18" spans="1:10" ht="10.5" customHeight="1">
      <c r="A18" s="54">
        <v>2004</v>
      </c>
      <c r="B18" s="56">
        <v>247177.17048030277</v>
      </c>
      <c r="C18" s="56">
        <v>122717.28175541155</v>
      </c>
      <c r="D18" s="56">
        <v>124459.8887248912</v>
      </c>
      <c r="E18" s="56">
        <v>51872.488635830465</v>
      </c>
      <c r="F18" s="56">
        <v>35760.8096</v>
      </c>
      <c r="G18" s="56">
        <v>4032.4022820155574</v>
      </c>
      <c r="H18" s="78">
        <v>5677.272992</v>
      </c>
      <c r="I18" s="56">
        <v>221384.56219765672</v>
      </c>
      <c r="J18" s="56"/>
    </row>
    <row r="19" spans="1:10" ht="10.5" customHeight="1">
      <c r="A19" s="54">
        <v>2005</v>
      </c>
      <c r="B19" s="56">
        <v>248551.1597785183</v>
      </c>
      <c r="C19" s="56">
        <v>124670.28092655832</v>
      </c>
      <c r="D19" s="56">
        <v>123880.87885196</v>
      </c>
      <c r="E19" s="56">
        <v>54995.91515451383</v>
      </c>
      <c r="F19" s="56">
        <v>38957.82440000001</v>
      </c>
      <c r="G19" s="56">
        <v>4398.777825204516</v>
      </c>
      <c r="H19" s="78">
        <v>7480.1433218</v>
      </c>
      <c r="I19" s="56">
        <v>220633.74327700003</v>
      </c>
      <c r="J19" s="56"/>
    </row>
    <row r="20" spans="1:10" ht="10.5" customHeight="1">
      <c r="A20" s="54">
        <v>2006</v>
      </c>
      <c r="B20" s="56">
        <v>250626.38888269305</v>
      </c>
      <c r="C20" s="56">
        <v>127861.96824013302</v>
      </c>
      <c r="D20" s="56">
        <v>122764.42064256003</v>
      </c>
      <c r="E20" s="56">
        <v>56289.38637115182</v>
      </c>
      <c r="F20" s="56">
        <v>39159.664800000006</v>
      </c>
      <c r="G20" s="56">
        <v>4227.454392923462</v>
      </c>
      <c r="H20" s="78">
        <v>7613.49796</v>
      </c>
      <c r="I20" s="56">
        <v>221655.71495861775</v>
      </c>
      <c r="J20" s="56"/>
    </row>
    <row r="21" spans="1:10" ht="10.5" customHeight="1">
      <c r="A21" s="54">
        <v>2007</v>
      </c>
      <c r="B21" s="56">
        <v>248604.69065497618</v>
      </c>
      <c r="C21" s="56">
        <v>130678.28399537616</v>
      </c>
      <c r="D21" s="56">
        <v>117926.40665960002</v>
      </c>
      <c r="E21" s="56">
        <v>60679.20261652296</v>
      </c>
      <c r="F21" s="56">
        <v>41097.8502504</v>
      </c>
      <c r="G21" s="56">
        <v>4357.269622795483</v>
      </c>
      <c r="H21" s="78">
        <v>5603.196</v>
      </c>
      <c r="I21" s="56">
        <v>219062.87246605774</v>
      </c>
      <c r="J21" s="56"/>
    </row>
    <row r="22" spans="1:10" ht="10.5" customHeight="1">
      <c r="A22" s="51"/>
      <c r="B22" s="56"/>
      <c r="C22" s="56"/>
      <c r="D22" s="56"/>
      <c r="E22" s="56"/>
      <c r="F22" s="56"/>
      <c r="G22" s="56"/>
      <c r="H22" s="78"/>
      <c r="I22" s="56"/>
      <c r="J22" s="56"/>
    </row>
    <row r="23" spans="1:9" ht="10.5" customHeight="1">
      <c r="A23" s="53" t="s">
        <v>230</v>
      </c>
      <c r="B23" s="43"/>
      <c r="C23" s="39"/>
      <c r="D23" s="39"/>
      <c r="E23" s="39"/>
      <c r="F23" s="39"/>
      <c r="G23" s="39"/>
      <c r="H23" s="53"/>
      <c r="I23" s="43"/>
    </row>
    <row r="24" spans="1:8" ht="10.5" customHeight="1">
      <c r="A24" s="51"/>
      <c r="H24" s="79"/>
    </row>
    <row r="25" spans="1:9" ht="10.5" customHeight="1">
      <c r="A25" s="54">
        <v>1990</v>
      </c>
      <c r="B25" s="58">
        <v>100</v>
      </c>
      <c r="C25" s="58">
        <v>40.74679995261278</v>
      </c>
      <c r="D25" s="80">
        <v>59.25320004738721</v>
      </c>
      <c r="E25" s="58" t="s">
        <v>649</v>
      </c>
      <c r="F25" s="58" t="s">
        <v>650</v>
      </c>
      <c r="G25" s="58" t="s">
        <v>651</v>
      </c>
      <c r="H25" s="58" t="s">
        <v>652</v>
      </c>
      <c r="I25" s="58" t="s">
        <v>653</v>
      </c>
    </row>
    <row r="26" spans="1:9" ht="10.5" customHeight="1">
      <c r="A26" s="54">
        <v>1995</v>
      </c>
      <c r="B26" s="58">
        <v>100</v>
      </c>
      <c r="C26" s="58">
        <v>37.16231859938473</v>
      </c>
      <c r="D26" s="80">
        <v>62.83768140061527</v>
      </c>
      <c r="E26" s="58" t="s">
        <v>649</v>
      </c>
      <c r="F26" s="58" t="s">
        <v>650</v>
      </c>
      <c r="G26" s="58" t="s">
        <v>651</v>
      </c>
      <c r="H26" s="58" t="s">
        <v>652</v>
      </c>
      <c r="I26" s="58" t="s">
        <v>653</v>
      </c>
    </row>
    <row r="27" spans="1:9" ht="10.5" customHeight="1">
      <c r="A27" s="54">
        <v>2000</v>
      </c>
      <c r="B27" s="58">
        <v>100</v>
      </c>
      <c r="C27" s="58">
        <v>41.221737468013295</v>
      </c>
      <c r="D27" s="80">
        <v>58.77826253198671</v>
      </c>
      <c r="E27" s="58" t="s">
        <v>649</v>
      </c>
      <c r="F27" s="58" t="s">
        <v>650</v>
      </c>
      <c r="G27" s="58" t="s">
        <v>651</v>
      </c>
      <c r="H27" s="58" t="s">
        <v>652</v>
      </c>
      <c r="I27" s="58" t="s">
        <v>653</v>
      </c>
    </row>
    <row r="28" spans="1:9" ht="10.5" customHeight="1">
      <c r="A28" s="54">
        <v>2001</v>
      </c>
      <c r="B28" s="58">
        <v>100</v>
      </c>
      <c r="C28" s="58">
        <v>41.56520883953109</v>
      </c>
      <c r="D28" s="80">
        <v>58.43479116046891</v>
      </c>
      <c r="E28" s="58" t="s">
        <v>649</v>
      </c>
      <c r="F28" s="58" t="s">
        <v>650</v>
      </c>
      <c r="G28" s="58" t="s">
        <v>651</v>
      </c>
      <c r="H28" s="58" t="s">
        <v>652</v>
      </c>
      <c r="I28" s="58" t="s">
        <v>653</v>
      </c>
    </row>
    <row r="29" spans="1:9" ht="10.5" customHeight="1">
      <c r="A29" s="54">
        <v>2002</v>
      </c>
      <c r="B29" s="58">
        <v>100</v>
      </c>
      <c r="C29" s="58">
        <v>43.15775413793105</v>
      </c>
      <c r="D29" s="58">
        <v>56.84224586206894</v>
      </c>
      <c r="E29" s="58" t="s">
        <v>649</v>
      </c>
      <c r="F29" s="58" t="s">
        <v>650</v>
      </c>
      <c r="G29" s="58" t="s">
        <v>651</v>
      </c>
      <c r="H29" s="58" t="s">
        <v>652</v>
      </c>
      <c r="I29" s="58" t="s">
        <v>653</v>
      </c>
    </row>
    <row r="30" spans="1:9" ht="10.5" customHeight="1">
      <c r="A30" s="54">
        <v>2003</v>
      </c>
      <c r="B30" s="58">
        <v>100</v>
      </c>
      <c r="C30" s="58">
        <f>C17/$B$17*100</f>
        <v>46.5607212569077</v>
      </c>
      <c r="D30" s="58">
        <f>D17/$B$17*100</f>
        <v>53.43927874309231</v>
      </c>
      <c r="E30" s="58" t="s">
        <v>649</v>
      </c>
      <c r="F30" s="58" t="s">
        <v>650</v>
      </c>
      <c r="G30" s="58" t="s">
        <v>651</v>
      </c>
      <c r="H30" s="58" t="s">
        <v>652</v>
      </c>
      <c r="I30" s="58" t="s">
        <v>653</v>
      </c>
    </row>
    <row r="31" spans="1:9" ht="10.5" customHeight="1">
      <c r="A31" s="54">
        <v>2004</v>
      </c>
      <c r="B31" s="58">
        <v>100</v>
      </c>
      <c r="C31" s="58">
        <f>C18/$B$18*100</f>
        <v>49.64749839839708</v>
      </c>
      <c r="D31" s="58">
        <f>D18/$B$18*100</f>
        <v>50.3525016016029</v>
      </c>
      <c r="E31" s="58" t="s">
        <v>649</v>
      </c>
      <c r="F31" s="58" t="s">
        <v>650</v>
      </c>
      <c r="G31" s="58" t="s">
        <v>651</v>
      </c>
      <c r="H31" s="58" t="s">
        <v>652</v>
      </c>
      <c r="I31" s="58" t="s">
        <v>653</v>
      </c>
    </row>
    <row r="32" spans="1:9" ht="10.5" customHeight="1">
      <c r="A32" s="54">
        <v>2005</v>
      </c>
      <c r="B32" s="58">
        <v>100</v>
      </c>
      <c r="C32" s="58">
        <f>C19/$B$19*100</f>
        <v>50.15880072241501</v>
      </c>
      <c r="D32" s="58">
        <f>D19/$B$19*100</f>
        <v>49.841199277585</v>
      </c>
      <c r="E32" s="58" t="s">
        <v>649</v>
      </c>
      <c r="F32" s="58" t="s">
        <v>650</v>
      </c>
      <c r="G32" s="58" t="s">
        <v>651</v>
      </c>
      <c r="H32" s="58" t="s">
        <v>652</v>
      </c>
      <c r="I32" s="58" t="s">
        <v>653</v>
      </c>
    </row>
    <row r="33" spans="1:9" ht="10.5" customHeight="1">
      <c r="A33" s="54">
        <v>2006</v>
      </c>
      <c r="B33" s="58">
        <v>100</v>
      </c>
      <c r="C33" s="58">
        <f>C20/$B$20*100</f>
        <v>51.01696146608866</v>
      </c>
      <c r="D33" s="58">
        <f>D20/$B$20*100</f>
        <v>48.98303853391134</v>
      </c>
      <c r="E33" s="58" t="s">
        <v>649</v>
      </c>
      <c r="F33" s="58" t="s">
        <v>650</v>
      </c>
      <c r="G33" s="58" t="s">
        <v>651</v>
      </c>
      <c r="H33" s="58" t="s">
        <v>652</v>
      </c>
      <c r="I33" s="58" t="s">
        <v>653</v>
      </c>
    </row>
    <row r="34" spans="1:9" ht="10.5" customHeight="1">
      <c r="A34" s="54">
        <v>2007</v>
      </c>
      <c r="B34" s="58">
        <v>100</v>
      </c>
      <c r="C34" s="58">
        <f>C21/$B$21*100</f>
        <v>52.56468960866747</v>
      </c>
      <c r="D34" s="58">
        <f>D21/$B$21*100</f>
        <v>47.435310391332536</v>
      </c>
      <c r="E34" s="58" t="s">
        <v>649</v>
      </c>
      <c r="F34" s="58" t="s">
        <v>650</v>
      </c>
      <c r="G34" s="58" t="s">
        <v>651</v>
      </c>
      <c r="H34" s="58" t="s">
        <v>652</v>
      </c>
      <c r="I34" s="58" t="s">
        <v>653</v>
      </c>
    </row>
    <row r="35" spans="1:9" ht="10.5" customHeight="1">
      <c r="A35" s="51"/>
      <c r="B35" s="56"/>
      <c r="C35" s="58"/>
      <c r="D35" s="58"/>
      <c r="E35" s="58"/>
      <c r="F35" s="58"/>
      <c r="G35" s="58"/>
      <c r="H35" s="58"/>
      <c r="I35" s="58"/>
    </row>
    <row r="36" spans="1:9" ht="10.5" customHeight="1">
      <c r="A36" s="53" t="s">
        <v>70</v>
      </c>
      <c r="B36" s="43"/>
      <c r="C36" s="39"/>
      <c r="D36" s="39"/>
      <c r="E36" s="39"/>
      <c r="F36" s="39"/>
      <c r="G36" s="39"/>
      <c r="H36" s="53"/>
      <c r="I36" s="43"/>
    </row>
    <row r="37" ht="10.5" customHeight="1">
      <c r="H37" s="79"/>
    </row>
    <row r="38" spans="1:9" ht="10.5" customHeight="1">
      <c r="A38" s="54">
        <v>1990</v>
      </c>
      <c r="B38" s="58">
        <v>100</v>
      </c>
      <c r="C38" s="58">
        <v>100</v>
      </c>
      <c r="D38" s="58">
        <v>100</v>
      </c>
      <c r="E38" s="58">
        <v>100</v>
      </c>
      <c r="F38" s="58">
        <v>100</v>
      </c>
      <c r="G38" s="58">
        <v>100</v>
      </c>
      <c r="H38" s="58">
        <v>100</v>
      </c>
      <c r="I38" s="58">
        <v>100</v>
      </c>
    </row>
    <row r="39" spans="1:9" ht="10.5" customHeight="1">
      <c r="A39" s="54">
        <v>1995</v>
      </c>
      <c r="B39" s="58">
        <v>63.73788988216437</v>
      </c>
      <c r="C39" s="58">
        <v>58.130890607560694</v>
      </c>
      <c r="D39" s="80">
        <v>67.59366944502352</v>
      </c>
      <c r="E39" s="58">
        <v>35.64362298624553</v>
      </c>
      <c r="F39" s="58">
        <v>39.07276215772118</v>
      </c>
      <c r="G39" s="58">
        <f>G13/G12*100</f>
        <v>66.5593267466634</v>
      </c>
      <c r="H39" s="60">
        <v>2887.2960185185184</v>
      </c>
      <c r="I39" s="58">
        <v>65.88222823080824</v>
      </c>
    </row>
    <row r="40" spans="1:9" ht="10.5" customHeight="1">
      <c r="A40" s="54">
        <v>2000</v>
      </c>
      <c r="B40" s="58">
        <v>63.20504547493272</v>
      </c>
      <c r="C40" s="58">
        <v>63.941752340098844</v>
      </c>
      <c r="D40" s="80">
        <v>62.698432376658985</v>
      </c>
      <c r="E40" s="58">
        <v>29.986864640721066</v>
      </c>
      <c r="F40" s="58">
        <v>33.422338368991475</v>
      </c>
      <c r="G40" s="58">
        <v>57.55871333318676</v>
      </c>
      <c r="H40" s="60">
        <v>2551.4666555555555</v>
      </c>
      <c r="I40" s="58">
        <v>66.47671434225867</v>
      </c>
    </row>
    <row r="41" spans="1:9" ht="10.5" customHeight="1">
      <c r="A41" s="54">
        <v>2001</v>
      </c>
      <c r="B41" s="58">
        <v>64.82569743384278</v>
      </c>
      <c r="C41" s="58">
        <v>66.1277365373364</v>
      </c>
      <c r="D41" s="80">
        <v>63.93032086619572</v>
      </c>
      <c r="E41" s="58">
        <v>29.02360794004212</v>
      </c>
      <c r="F41" s="58">
        <v>33.25952888478724</v>
      </c>
      <c r="G41" s="58">
        <v>47.791443197297184</v>
      </c>
      <c r="H41" s="60">
        <v>2213.3829926851854</v>
      </c>
      <c r="I41" s="58">
        <v>69.26793547868466</v>
      </c>
    </row>
    <row r="42" spans="1:9" ht="10.5" customHeight="1">
      <c r="A42" s="54">
        <v>2002</v>
      </c>
      <c r="B42" s="58">
        <v>67.91704059980034</v>
      </c>
      <c r="C42" s="58">
        <v>71.93563527420298</v>
      </c>
      <c r="D42" s="80">
        <v>65.15356329971247</v>
      </c>
      <c r="E42" s="58">
        <v>33.710716949441505</v>
      </c>
      <c r="F42" s="58">
        <v>33.64725647980372</v>
      </c>
      <c r="G42" s="58">
        <v>43.255211646683215</v>
      </c>
      <c r="H42" s="60">
        <v>2316.186180811111</v>
      </c>
      <c r="I42" s="58">
        <v>71.13539300099373</v>
      </c>
    </row>
    <row r="43" spans="1:9" ht="10.5" customHeight="1">
      <c r="A43" s="54">
        <v>2003</v>
      </c>
      <c r="B43" s="58">
        <f>B17/B12*100</f>
        <v>70.40025676679842</v>
      </c>
      <c r="C43" s="58">
        <f aca="true" t="shared" si="0" ref="C43:I43">C17/C12*100</f>
        <v>80.44525546903579</v>
      </c>
      <c r="D43" s="58">
        <f t="shared" si="0"/>
        <v>63.49258676219131</v>
      </c>
      <c r="E43" s="58">
        <f t="shared" si="0"/>
        <v>39.88194470417254</v>
      </c>
      <c r="F43" s="58">
        <f t="shared" si="0"/>
        <v>36.1264038355486</v>
      </c>
      <c r="G43" s="58">
        <f t="shared" si="0"/>
        <v>37.57582836134727</v>
      </c>
      <c r="H43" s="60">
        <f t="shared" si="0"/>
        <v>2154.7152708333333</v>
      </c>
      <c r="I43" s="58">
        <f t="shared" si="0"/>
        <v>72.53292357334858</v>
      </c>
    </row>
    <row r="44" spans="1:9" ht="10.5" customHeight="1">
      <c r="A44" s="54">
        <v>2004</v>
      </c>
      <c r="B44" s="58">
        <f>B18/B12*100</f>
        <v>69.72046351475005</v>
      </c>
      <c r="C44" s="58">
        <f aca="true" t="shared" si="1" ref="C44:I44">C18/C12*100</f>
        <v>84.95014589390102</v>
      </c>
      <c r="D44" s="58">
        <f t="shared" si="1"/>
        <v>59.247428796813985</v>
      </c>
      <c r="E44" s="58">
        <f t="shared" si="1"/>
        <v>41.72631731702312</v>
      </c>
      <c r="F44" s="58">
        <f t="shared" si="1"/>
        <v>40.24716059108865</v>
      </c>
      <c r="G44" s="58">
        <f t="shared" si="1"/>
        <v>36.936908326605824</v>
      </c>
      <c r="H44" s="60">
        <f t="shared" si="1"/>
        <v>2628.3671259259263</v>
      </c>
      <c r="I44" s="58">
        <f t="shared" si="1"/>
        <v>71.89444425605063</v>
      </c>
    </row>
    <row r="45" spans="1:9" ht="10.5" customHeight="1">
      <c r="A45" s="54">
        <v>2005</v>
      </c>
      <c r="B45" s="58">
        <f aca="true" t="shared" si="2" ref="B45:I45">B19/B12*100</f>
        <v>70.10802022376873</v>
      </c>
      <c r="C45" s="58">
        <f t="shared" si="2"/>
        <v>86.30209536789816</v>
      </c>
      <c r="D45" s="58">
        <f t="shared" si="2"/>
        <v>58.97179906123732</v>
      </c>
      <c r="E45" s="58">
        <f t="shared" si="2"/>
        <v>44.23880687483013</v>
      </c>
      <c r="F45" s="58">
        <f t="shared" si="2"/>
        <v>43.845254971694835</v>
      </c>
      <c r="G45" s="58">
        <f t="shared" si="2"/>
        <v>40.29291769904293</v>
      </c>
      <c r="H45" s="60">
        <f t="shared" si="2"/>
        <v>3463.0293156481484</v>
      </c>
      <c r="I45" s="58">
        <f t="shared" si="2"/>
        <v>71.65061646380671</v>
      </c>
    </row>
    <row r="46" spans="1:9" ht="10.5" customHeight="1">
      <c r="A46" s="54">
        <v>2006</v>
      </c>
      <c r="B46" s="58">
        <f>B20/B12*100</f>
        <v>70.69337337252925</v>
      </c>
      <c r="C46" s="58">
        <f aca="true" t="shared" si="3" ref="C46:I46">C20/C12*100</f>
        <v>88.51151770073864</v>
      </c>
      <c r="D46" s="58">
        <f t="shared" si="3"/>
        <v>58.44032439141612</v>
      </c>
      <c r="E46" s="58">
        <f t="shared" si="3"/>
        <v>45.27927730231975</v>
      </c>
      <c r="F46" s="58">
        <f t="shared" si="3"/>
        <v>44.072417138419645</v>
      </c>
      <c r="G46" s="58">
        <f t="shared" si="3"/>
        <v>38.72359066523278</v>
      </c>
      <c r="H46" s="60">
        <f t="shared" si="3"/>
        <v>3524.7675740740738</v>
      </c>
      <c r="I46" s="58">
        <f t="shared" si="3"/>
        <v>71.98250087962126</v>
      </c>
    </row>
    <row r="47" spans="1:9" ht="10.5" customHeight="1">
      <c r="A47" s="54">
        <v>2007</v>
      </c>
      <c r="B47" s="58">
        <f>B21/$B$12*100</f>
        <v>70.12311950462764</v>
      </c>
      <c r="C47" s="58">
        <f>C21/$C$12*100</f>
        <v>90.46109180202977</v>
      </c>
      <c r="D47" s="58">
        <f>D21/$D$12*100</f>
        <v>56.13725396519224</v>
      </c>
      <c r="E47" s="58">
        <f>E21/$E$12*100</f>
        <v>48.810452891440335</v>
      </c>
      <c r="F47" s="58">
        <f>F21/$F$12*100</f>
        <v>46.253756485881176</v>
      </c>
      <c r="G47" s="58">
        <f>G21/$G$12*100</f>
        <v>39.91270150037082</v>
      </c>
      <c r="H47" s="60">
        <f>H21/$H$12*100</f>
        <v>2594.072222222222</v>
      </c>
      <c r="I47" s="58">
        <f>I21/$I$12*100</f>
        <v>71.14047753257485</v>
      </c>
    </row>
    <row r="48" spans="1:9" ht="10.5" customHeight="1">
      <c r="A48" s="51"/>
      <c r="B48" s="58"/>
      <c r="C48" s="58"/>
      <c r="D48" s="80"/>
      <c r="E48" s="58"/>
      <c r="F48" s="58"/>
      <c r="G48" s="58"/>
      <c r="H48" s="60"/>
      <c r="I48" s="58"/>
    </row>
    <row r="49" spans="1:9" ht="10.5" customHeight="1">
      <c r="A49" s="53" t="s">
        <v>71</v>
      </c>
      <c r="B49" s="43"/>
      <c r="C49" s="39"/>
      <c r="D49" s="39"/>
      <c r="E49" s="39"/>
      <c r="F49" s="39"/>
      <c r="G49" s="39"/>
      <c r="H49" s="53"/>
      <c r="I49" s="43"/>
    </row>
    <row r="50" ht="10.5" customHeight="1"/>
    <row r="51" spans="1:9" ht="10.5" customHeight="1">
      <c r="A51" s="54">
        <v>1990</v>
      </c>
      <c r="B51" s="963">
        <v>-11.08709064188156</v>
      </c>
      <c r="C51" s="62">
        <v>-14.474829343958504</v>
      </c>
      <c r="D51" s="964">
        <v>-8.597336257271763</v>
      </c>
      <c r="E51" s="62">
        <v>-13.291902938489116</v>
      </c>
      <c r="F51" s="62">
        <v>-12.224878492116815</v>
      </c>
      <c r="G51" s="62">
        <v>-0.94365302604119</v>
      </c>
      <c r="H51" s="83">
        <v>-27.02702702702703</v>
      </c>
      <c r="I51" s="62">
        <v>-10.815241316990665</v>
      </c>
    </row>
    <row r="52" spans="1:9" ht="10.5" customHeight="1">
      <c r="A52" s="54">
        <v>1995</v>
      </c>
      <c r="B52" s="81">
        <v>2.1626299748815683</v>
      </c>
      <c r="C52" s="62">
        <v>-0.9977223165607256</v>
      </c>
      <c r="D52" s="82">
        <v>4.128443587902893</v>
      </c>
      <c r="E52" s="62">
        <v>-11.768530392503138</v>
      </c>
      <c r="F52" s="62">
        <v>-11.42862627241881</v>
      </c>
      <c r="G52" s="62">
        <v>-25.717831722211784</v>
      </c>
      <c r="H52" s="83">
        <v>-9.035014585764287</v>
      </c>
      <c r="I52" s="63">
        <v>4.831050418623107</v>
      </c>
    </row>
    <row r="53" spans="1:9" ht="10.5" customHeight="1">
      <c r="A53" s="54">
        <v>2000</v>
      </c>
      <c r="B53" s="81">
        <v>-1.6649619807526932</v>
      </c>
      <c r="C53" s="63">
        <v>-0.0726575438102941</v>
      </c>
      <c r="D53" s="82">
        <v>-2.751720969260333</v>
      </c>
      <c r="E53" s="63">
        <v>-2.440950369170693</v>
      </c>
      <c r="F53" s="63">
        <v>-2.263312054190976</v>
      </c>
      <c r="G53" s="63">
        <v>-8.7769252838753</v>
      </c>
      <c r="H53" s="84">
        <v>-23.351961159712985</v>
      </c>
      <c r="I53" s="63">
        <v>-0.6141154607672519</v>
      </c>
    </row>
    <row r="54" spans="1:9" ht="10.5" customHeight="1">
      <c r="A54" s="54">
        <v>2001</v>
      </c>
      <c r="B54" s="81">
        <v>2.564118017370646</v>
      </c>
      <c r="C54" s="63">
        <v>3.4187117450434528</v>
      </c>
      <c r="D54" s="82">
        <v>1.9647835565268963</v>
      </c>
      <c r="E54" s="63">
        <v>-3.212262142841311</v>
      </c>
      <c r="F54" s="63">
        <v>-0.4871277479354603</v>
      </c>
      <c r="G54" s="63">
        <v>-16.969229453324218</v>
      </c>
      <c r="H54" s="84">
        <v>-13.250561677309307</v>
      </c>
      <c r="I54" s="63">
        <v>4.19879526845331</v>
      </c>
    </row>
    <row r="55" spans="1:9" ht="10.5" customHeight="1">
      <c r="A55" s="54">
        <v>2002</v>
      </c>
      <c r="B55" s="81">
        <v>4.7687002042861195</v>
      </c>
      <c r="C55" s="63">
        <v>8.782848228273139</v>
      </c>
      <c r="D55" s="63">
        <v>1.9133994901683167</v>
      </c>
      <c r="E55" s="63">
        <v>16.14929825086584</v>
      </c>
      <c r="F55" s="63">
        <v>1.165763941995678</v>
      </c>
      <c r="G55" s="63">
        <v>-9.491723302615213</v>
      </c>
      <c r="H55" s="63">
        <v>4.644618146324902</v>
      </c>
      <c r="I55" s="63">
        <v>2.6959913117140957</v>
      </c>
    </row>
    <row r="56" spans="1:9" ht="10.5" customHeight="1">
      <c r="A56" s="54">
        <v>2003</v>
      </c>
      <c r="B56" s="81">
        <f aca="true" t="shared" si="4" ref="B56:I56">B17/B16*100-100</f>
        <v>3.656249072497687</v>
      </c>
      <c r="C56" s="63">
        <f t="shared" si="4"/>
        <v>11.82949196513799</v>
      </c>
      <c r="D56" s="63">
        <f t="shared" si="4"/>
        <v>-2.549325705918065</v>
      </c>
      <c r="E56" s="63">
        <f t="shared" si="4"/>
        <v>18.30642689678328</v>
      </c>
      <c r="F56" s="63">
        <f t="shared" si="4"/>
        <v>7.3680520051700285</v>
      </c>
      <c r="G56" s="63">
        <f t="shared" si="4"/>
        <v>-13.129939882681015</v>
      </c>
      <c r="H56" s="84">
        <f t="shared" si="4"/>
        <v>-6.971413235926988</v>
      </c>
      <c r="I56" s="63">
        <f t="shared" si="4"/>
        <v>1.9646065248213773</v>
      </c>
    </row>
    <row r="57" spans="1:9" ht="10.5" customHeight="1">
      <c r="A57" s="54">
        <v>2004</v>
      </c>
      <c r="B57" s="81">
        <f>B18/B17*100-100</f>
        <v>-0.9656118930079884</v>
      </c>
      <c r="C57" s="63">
        <f aca="true" t="shared" si="5" ref="C57:I57">C18/C17*100-100</f>
        <v>5.599945451847347</v>
      </c>
      <c r="D57" s="63">
        <f t="shared" si="5"/>
        <v>-6.686068692203989</v>
      </c>
      <c r="E57" s="63">
        <f t="shared" si="5"/>
        <v>4.624580437416867</v>
      </c>
      <c r="F57" s="63">
        <f t="shared" si="5"/>
        <v>11.406495853554063</v>
      </c>
      <c r="G57" s="63">
        <f t="shared" si="5"/>
        <v>-1.700348502226717</v>
      </c>
      <c r="H57" s="84">
        <f t="shared" si="5"/>
        <v>21.982108796648973</v>
      </c>
      <c r="I57" s="63">
        <f t="shared" si="5"/>
        <v>-0.8802613845453067</v>
      </c>
    </row>
    <row r="58" spans="1:9" ht="10.5" customHeight="1">
      <c r="A58" s="54">
        <v>2005</v>
      </c>
      <c r="B58" s="81">
        <f>B19/B18*100-100</f>
        <v>0.555872249668397</v>
      </c>
      <c r="C58" s="63">
        <f aca="true" t="shared" si="6" ref="C58:I60">C19/C18*100-100</f>
        <v>1.5914622155983835</v>
      </c>
      <c r="D58" s="63">
        <f t="shared" si="6"/>
        <v>-0.46521805447781617</v>
      </c>
      <c r="E58" s="63">
        <f t="shared" si="6"/>
        <v>6.021354673401746</v>
      </c>
      <c r="F58" s="63">
        <f t="shared" si="6"/>
        <v>8.939995586677128</v>
      </c>
      <c r="G58" s="63">
        <f t="shared" si="6"/>
        <v>9.085788509320807</v>
      </c>
      <c r="H58" s="63">
        <f t="shared" si="6"/>
        <v>31.755921061757533</v>
      </c>
      <c r="I58" s="63">
        <f t="shared" si="6"/>
        <v>-0.3391469184677618</v>
      </c>
    </row>
    <row r="59" spans="1:9" ht="10.5" customHeight="1">
      <c r="A59" s="54">
        <v>2006</v>
      </c>
      <c r="B59" s="81">
        <f>B20/B19*100-100</f>
        <v>0.8349303644464783</v>
      </c>
      <c r="C59" s="63">
        <f t="shared" si="6"/>
        <v>2.5601027685618902</v>
      </c>
      <c r="D59" s="63">
        <f t="shared" si="6"/>
        <v>-0.9012352993831882</v>
      </c>
      <c r="E59" s="63">
        <f t="shared" si="6"/>
        <v>2.3519405268626343</v>
      </c>
      <c r="F59" s="63">
        <f t="shared" si="6"/>
        <v>0.5180997735592143</v>
      </c>
      <c r="G59" s="63">
        <f t="shared" si="6"/>
        <v>-3.8947962158804614</v>
      </c>
      <c r="H59" s="63">
        <f t="shared" si="6"/>
        <v>1.7827818594244462</v>
      </c>
      <c r="I59" s="63">
        <f t="shared" si="6"/>
        <v>0.4631982698741979</v>
      </c>
    </row>
    <row r="60" spans="1:9" ht="10.5" customHeight="1">
      <c r="A60" s="54">
        <v>2007</v>
      </c>
      <c r="B60" s="81">
        <f>B21/B20*100-100</f>
        <v>-0.8066581642618473</v>
      </c>
      <c r="C60" s="63">
        <f t="shared" si="6"/>
        <v>2.2026219320774914</v>
      </c>
      <c r="D60" s="63">
        <f t="shared" si="6"/>
        <v>-3.9408926117497174</v>
      </c>
      <c r="E60" s="63">
        <f t="shared" si="6"/>
        <v>7.798657133027319</v>
      </c>
      <c r="F60" s="63">
        <f t="shared" si="6"/>
        <v>4.949443414030426</v>
      </c>
      <c r="G60" s="63">
        <f t="shared" si="6"/>
        <v>3.070765945797646</v>
      </c>
      <c r="H60" s="84">
        <f t="shared" si="6"/>
        <v>-26.40444603205752</v>
      </c>
      <c r="I60" s="63">
        <f t="shared" si="6"/>
        <v>-1.1697611735587685</v>
      </c>
    </row>
    <row r="61" ht="10.5" customHeight="1"/>
    <row r="62" ht="10.5" customHeight="1">
      <c r="A62" s="67" t="s">
        <v>654</v>
      </c>
    </row>
    <row r="81" ht="11.25" customHeight="1">
      <c r="A81" s="1035"/>
    </row>
    <row r="85" ht="11.25" customHeight="1">
      <c r="A85" s="1035"/>
    </row>
  </sheetData>
  <mergeCells count="1">
    <mergeCell ref="A6:A8"/>
  </mergeCells>
  <printOptions/>
  <pageMargins left="0.7874015748031497" right="0.7874015748031497" top="0.984251968503937" bottom="0.3937007874015748" header="0.5118110236220472" footer="0.5118110236220472"/>
  <pageSetup horizontalDpi="600" verticalDpi="600" orientation="portrait" paperSize="9" r:id="rId2"/>
  <headerFooter alignWithMargins="0">
    <oddHeader>&amp;C&amp;9- 16 -</oddHeader>
  </headerFooter>
  <drawing r:id="rId1"/>
</worksheet>
</file>

<file path=xl/worksheets/sheet13.xml><?xml version="1.0" encoding="utf-8"?>
<worksheet xmlns="http://schemas.openxmlformats.org/spreadsheetml/2006/main" xmlns:r="http://schemas.openxmlformats.org/officeDocument/2006/relationships">
  <dimension ref="A2:I85"/>
  <sheetViews>
    <sheetView workbookViewId="0" topLeftCell="A1">
      <selection activeCell="U37" sqref="U37"/>
    </sheetView>
  </sheetViews>
  <sheetFormatPr defaultColWidth="11.421875" defaultRowHeight="11.25" customHeight="1"/>
  <cols>
    <col min="1" max="1" width="8.7109375" style="41" customWidth="1"/>
    <col min="2" max="2" width="13.8515625" style="41" customWidth="1"/>
    <col min="3" max="3" width="19.28125" style="41" bestFit="1" customWidth="1"/>
    <col min="4" max="4" width="14.28125" style="41" customWidth="1"/>
    <col min="5" max="5" width="23.28125" style="40" customWidth="1"/>
    <col min="6" max="6" width="27.57421875" style="40" bestFit="1" customWidth="1"/>
    <col min="7" max="16384" width="11.421875" style="40" customWidth="1"/>
  </cols>
  <sheetData>
    <row r="2" spans="1:9" ht="11.25">
      <c r="A2" s="38"/>
      <c r="B2" s="39"/>
      <c r="C2" s="39"/>
      <c r="D2" s="39"/>
      <c r="E2" s="39"/>
      <c r="F2" s="67"/>
      <c r="G2" s="67"/>
      <c r="H2" s="67"/>
      <c r="I2" s="67"/>
    </row>
    <row r="3" spans="1:5" ht="12.75">
      <c r="A3" s="42" t="s">
        <v>258</v>
      </c>
      <c r="B3" s="43"/>
      <c r="C3" s="39"/>
      <c r="D3" s="39"/>
      <c r="E3" s="39"/>
    </row>
    <row r="4" spans="1:5" ht="12.75">
      <c r="A4" s="86"/>
      <c r="B4" s="43"/>
      <c r="C4" s="39"/>
      <c r="D4" s="39"/>
      <c r="E4" s="39"/>
    </row>
    <row r="6" spans="1:6" ht="11.25" customHeight="1">
      <c r="A6" s="1280" t="s">
        <v>232</v>
      </c>
      <c r="B6" s="1271" t="s">
        <v>259</v>
      </c>
      <c r="C6" s="1282" t="s">
        <v>225</v>
      </c>
      <c r="D6" s="1283"/>
      <c r="E6" s="1283"/>
      <c r="F6" s="71"/>
    </row>
    <row r="7" spans="1:6" ht="11.25" customHeight="1">
      <c r="A7" s="1289"/>
      <c r="B7" s="1274"/>
      <c r="C7" s="45" t="s">
        <v>588</v>
      </c>
      <c r="D7" s="1271" t="s">
        <v>603</v>
      </c>
      <c r="E7" s="75" t="s">
        <v>260</v>
      </c>
      <c r="F7" s="71"/>
    </row>
    <row r="8" spans="1:6" ht="11.25" customHeight="1">
      <c r="A8" s="1273"/>
      <c r="B8" s="1274"/>
      <c r="C8" s="70" t="s">
        <v>162</v>
      </c>
      <c r="D8" s="1274"/>
      <c r="E8" s="87" t="s">
        <v>261</v>
      </c>
      <c r="F8" s="71"/>
    </row>
    <row r="9" spans="1:6" ht="11.25" customHeight="1">
      <c r="A9" s="1289"/>
      <c r="B9" s="1274"/>
      <c r="C9" s="70" t="s">
        <v>160</v>
      </c>
      <c r="D9" s="1274"/>
      <c r="E9" s="87" t="s">
        <v>262</v>
      </c>
      <c r="F9" s="71"/>
    </row>
    <row r="10" spans="1:6" ht="11.25" customHeight="1">
      <c r="A10" s="1290"/>
      <c r="B10" s="1272"/>
      <c r="C10" s="48" t="s">
        <v>161</v>
      </c>
      <c r="D10" s="1272"/>
      <c r="E10" s="77" t="s">
        <v>263</v>
      </c>
      <c r="F10" s="71"/>
    </row>
    <row r="11" spans="1:5" ht="10.5" customHeight="1">
      <c r="A11" s="1032"/>
      <c r="B11" s="76"/>
      <c r="C11" s="965"/>
      <c r="D11" s="965"/>
      <c r="E11" s="965"/>
    </row>
    <row r="12" spans="1:5" ht="10.5" customHeight="1">
      <c r="A12" s="53" t="s">
        <v>229</v>
      </c>
      <c r="B12" s="43"/>
      <c r="C12" s="39"/>
      <c r="D12" s="39"/>
      <c r="E12" s="39"/>
    </row>
    <row r="13" spans="1:4" ht="10.5" customHeight="1">
      <c r="A13" s="1030"/>
      <c r="B13" s="52"/>
      <c r="C13" s="40"/>
      <c r="D13" s="40"/>
    </row>
    <row r="14" spans="1:5" ht="10.5" customHeight="1">
      <c r="A14" s="54">
        <v>1990</v>
      </c>
      <c r="B14" s="1146">
        <v>307930</v>
      </c>
      <c r="C14" s="88">
        <v>116264</v>
      </c>
      <c r="D14" s="89">
        <v>44083</v>
      </c>
      <c r="E14" s="90">
        <v>147583</v>
      </c>
    </row>
    <row r="15" spans="1:5" ht="10.5" customHeight="1">
      <c r="A15" s="54">
        <v>1995</v>
      </c>
      <c r="B15" s="1147">
        <v>202871.1453911278</v>
      </c>
      <c r="C15" s="88">
        <v>37866.88720773369</v>
      </c>
      <c r="D15" s="89">
        <v>59069.638</v>
      </c>
      <c r="E15" s="90">
        <v>105934.62056662206</v>
      </c>
    </row>
    <row r="16" spans="1:6" ht="10.5" customHeight="1">
      <c r="A16" s="54">
        <v>2000</v>
      </c>
      <c r="B16" s="1147">
        <v>204701.74647411716</v>
      </c>
      <c r="C16" s="88">
        <f>38622.806991+16</f>
        <v>38638.806991</v>
      </c>
      <c r="D16" s="89">
        <v>61748.105</v>
      </c>
      <c r="E16" s="90">
        <v>104315.29066245508</v>
      </c>
      <c r="F16" s="88"/>
    </row>
    <row r="17" spans="1:6" ht="10.5" customHeight="1">
      <c r="A17" s="54">
        <v>2001</v>
      </c>
      <c r="B17" s="1147">
        <v>213296.75371951368</v>
      </c>
      <c r="C17" s="88">
        <v>38503.259602</v>
      </c>
      <c r="D17" s="89">
        <v>61288.237936</v>
      </c>
      <c r="E17" s="90">
        <v>113505.08592540001</v>
      </c>
      <c r="F17" s="966"/>
    </row>
    <row r="18" spans="1:6" ht="10.5" customHeight="1">
      <c r="A18" s="54">
        <v>2002</v>
      </c>
      <c r="B18" s="1147">
        <v>219047.21566796</v>
      </c>
      <c r="C18" s="88">
        <v>43505.29849452</v>
      </c>
      <c r="D18" s="89">
        <v>61757.598399999995</v>
      </c>
      <c r="E18" s="967">
        <v>113784.31877344</v>
      </c>
      <c r="F18" s="88"/>
    </row>
    <row r="19" spans="1:6" ht="10.5" customHeight="1">
      <c r="A19" s="54">
        <v>2003</v>
      </c>
      <c r="B19" s="91">
        <v>223350.631559412</v>
      </c>
      <c r="C19" s="88">
        <v>49724.1786614</v>
      </c>
      <c r="D19" s="89">
        <v>58863.210199999994</v>
      </c>
      <c r="E19" s="967">
        <v>114763.25717935</v>
      </c>
      <c r="F19" s="88"/>
    </row>
    <row r="20" spans="1:6" ht="10.5" customHeight="1">
      <c r="A20" s="54">
        <v>2004</v>
      </c>
      <c r="B20" s="91">
        <v>221384.56219765672</v>
      </c>
      <c r="C20" s="88">
        <v>50699.09803299999</v>
      </c>
      <c r="D20" s="89">
        <v>58916.7058</v>
      </c>
      <c r="E20" s="90">
        <v>111768.673399</v>
      </c>
      <c r="F20" s="88"/>
    </row>
    <row r="21" spans="1:6" ht="10.5" customHeight="1">
      <c r="A21" s="54">
        <v>2005</v>
      </c>
      <c r="B21" s="91">
        <v>220633.74327700003</v>
      </c>
      <c r="C21" s="88">
        <v>51078.792872000005</v>
      </c>
      <c r="D21" s="89">
        <v>57833.206064000005</v>
      </c>
      <c r="E21" s="90">
        <v>111723.28571699999</v>
      </c>
      <c r="F21" s="88"/>
    </row>
    <row r="22" spans="1:6" ht="10.5" customHeight="1">
      <c r="A22" s="54">
        <v>2006</v>
      </c>
      <c r="B22" s="91">
        <v>221655.71495861775</v>
      </c>
      <c r="C22" s="88">
        <v>54016.89097800001</v>
      </c>
      <c r="D22" s="89">
        <v>57091.872707999995</v>
      </c>
      <c r="E22" s="90">
        <v>110546.93887400001</v>
      </c>
      <c r="F22" s="88"/>
    </row>
    <row r="23" spans="1:6" ht="10.5" customHeight="1">
      <c r="A23" s="54">
        <v>2007</v>
      </c>
      <c r="B23" s="91">
        <v>219062.87246605774</v>
      </c>
      <c r="C23" s="88">
        <v>59926.895576</v>
      </c>
      <c r="D23" s="89">
        <v>56769.527140000006</v>
      </c>
      <c r="E23" s="90">
        <v>102366.621911</v>
      </c>
      <c r="F23" s="88"/>
    </row>
    <row r="24" spans="1:6" ht="10.5" customHeight="1">
      <c r="A24" s="51"/>
      <c r="B24" s="91"/>
      <c r="C24" s="88"/>
      <c r="D24" s="89"/>
      <c r="E24" s="90"/>
      <c r="F24" s="88"/>
    </row>
    <row r="25" spans="1:5" ht="10.5" customHeight="1">
      <c r="A25" s="545" t="s">
        <v>230</v>
      </c>
      <c r="B25" s="43"/>
      <c r="C25" s="39"/>
      <c r="D25" s="39"/>
      <c r="E25" s="39"/>
    </row>
    <row r="26" spans="1:4" ht="10.5" customHeight="1">
      <c r="A26" s="51"/>
      <c r="B26" s="40"/>
      <c r="C26" s="40"/>
      <c r="D26" s="40"/>
    </row>
    <row r="27" spans="1:5" ht="10.5" customHeight="1">
      <c r="A27" s="54">
        <v>1990</v>
      </c>
      <c r="B27" s="95">
        <v>100</v>
      </c>
      <c r="C27" s="92">
        <v>37.756633001006726</v>
      </c>
      <c r="D27" s="93">
        <v>14.31591595492482</v>
      </c>
      <c r="E27" s="94">
        <v>47.92745104406846</v>
      </c>
    </row>
    <row r="28" spans="1:5" ht="10.5" customHeight="1">
      <c r="A28" s="54">
        <v>1995</v>
      </c>
      <c r="B28" s="95">
        <v>100</v>
      </c>
      <c r="C28" s="92">
        <v>18.665486969439534</v>
      </c>
      <c r="D28" s="93">
        <v>29.116825799014446</v>
      </c>
      <c r="E28" s="94">
        <v>52.21768742044818</v>
      </c>
    </row>
    <row r="29" spans="1:5" ht="10.5" customHeight="1">
      <c r="A29" s="54">
        <v>2000</v>
      </c>
      <c r="B29" s="95">
        <v>100</v>
      </c>
      <c r="C29" s="92">
        <v>18.867844391295186</v>
      </c>
      <c r="D29" s="93">
        <v>30.164913618754856</v>
      </c>
      <c r="E29" s="94">
        <v>50.95964859080716</v>
      </c>
    </row>
    <row r="30" spans="1:5" ht="10.5" customHeight="1">
      <c r="A30" s="54">
        <v>2001</v>
      </c>
      <c r="B30" s="95">
        <v>100</v>
      </c>
      <c r="C30" s="92">
        <v>18.051498173587763</v>
      </c>
      <c r="D30" s="93">
        <v>28.733788427269896</v>
      </c>
      <c r="E30" s="94">
        <v>53.21463357790235</v>
      </c>
    </row>
    <row r="31" spans="1:5" ht="10.5" customHeight="1">
      <c r="A31" s="54">
        <v>2002</v>
      </c>
      <c r="B31" s="95">
        <v>100</v>
      </c>
      <c r="C31" s="92">
        <v>19.861151104731213</v>
      </c>
      <c r="D31" s="93">
        <v>28.193738145302188</v>
      </c>
      <c r="E31" s="94">
        <v>51.945110749966595</v>
      </c>
    </row>
    <row r="32" spans="1:5" ht="10.5" customHeight="1">
      <c r="A32" s="54">
        <v>2003</v>
      </c>
      <c r="B32" s="95">
        <v>100</v>
      </c>
      <c r="C32" s="92">
        <f>C19/$B$19*100</f>
        <v>22.262833247540296</v>
      </c>
      <c r="D32" s="93">
        <f>D19/$B$19*100</f>
        <v>26.354619993246892</v>
      </c>
      <c r="E32" s="94">
        <f>E19/$B$19*100</f>
        <v>51.38255324289182</v>
      </c>
    </row>
    <row r="33" spans="1:5" ht="10.5" customHeight="1">
      <c r="A33" s="54">
        <v>2004</v>
      </c>
      <c r="B33" s="95">
        <v>100</v>
      </c>
      <c r="C33" s="92">
        <f>C20/$B$20*100</f>
        <v>22.90091844242273</v>
      </c>
      <c r="D33" s="93">
        <f>D20/$B$20*100</f>
        <v>26.61283389191246</v>
      </c>
      <c r="E33" s="94">
        <f>E20/$B$20*100</f>
        <v>50.48620928644998</v>
      </c>
    </row>
    <row r="34" spans="1:5" ht="10.5" customHeight="1">
      <c r="A34" s="54">
        <v>2005</v>
      </c>
      <c r="B34" s="95">
        <v>100</v>
      </c>
      <c r="C34" s="92">
        <f>C21/$B$21*100</f>
        <v>23.15094332958485</v>
      </c>
      <c r="D34" s="93">
        <f>D21/$B$21*100</f>
        <v>26.212312407441633</v>
      </c>
      <c r="E34" s="94">
        <f>E21/$B$21*100</f>
        <v>50.63744287596764</v>
      </c>
    </row>
    <row r="35" spans="1:5" ht="10.5" customHeight="1">
      <c r="A35" s="54">
        <v>2006</v>
      </c>
      <c r="B35" s="95">
        <v>100</v>
      </c>
      <c r="C35" s="92">
        <f>C22/$B$22*100</f>
        <v>24.369726261325926</v>
      </c>
      <c r="D35" s="93">
        <f>D22/$B$22*100</f>
        <v>25.75700460448711</v>
      </c>
      <c r="E35" s="94">
        <f>E22/$B$22*100</f>
        <v>49.873263540549225</v>
      </c>
    </row>
    <row r="36" spans="1:5" ht="10.5" customHeight="1">
      <c r="A36" s="54">
        <v>2007</v>
      </c>
      <c r="B36" s="95">
        <v>100</v>
      </c>
      <c r="C36" s="92">
        <f>C23/$B$23*100</f>
        <v>27.35602564751599</v>
      </c>
      <c r="D36" s="93">
        <f>D23/$B$23*100</f>
        <v>25.914718683694815</v>
      </c>
      <c r="E36" s="94">
        <f>E23/$B$23*100</f>
        <v>46.729334258529356</v>
      </c>
    </row>
    <row r="37" spans="1:5" ht="10.5" customHeight="1">
      <c r="A37" s="51"/>
      <c r="B37" s="91"/>
      <c r="C37" s="92"/>
      <c r="D37" s="93"/>
      <c r="E37" s="94"/>
    </row>
    <row r="38" spans="1:5" ht="10.5" customHeight="1">
      <c r="A38" s="57" t="s">
        <v>70</v>
      </c>
      <c r="B38" s="43"/>
      <c r="C38" s="39"/>
      <c r="D38" s="39"/>
      <c r="E38" s="39"/>
    </row>
    <row r="39" spans="2:4" ht="10.5" customHeight="1">
      <c r="B39" s="40"/>
      <c r="C39" s="92"/>
      <c r="D39" s="40"/>
    </row>
    <row r="40" spans="1:7" ht="10.5" customHeight="1">
      <c r="A40" s="54">
        <v>1990</v>
      </c>
      <c r="B40" s="95">
        <v>100</v>
      </c>
      <c r="C40" s="92">
        <v>100</v>
      </c>
      <c r="D40" s="93">
        <v>100</v>
      </c>
      <c r="E40" s="94">
        <v>100</v>
      </c>
      <c r="F40" s="59"/>
      <c r="G40" s="59"/>
    </row>
    <row r="41" spans="1:5" ht="10.5" customHeight="1">
      <c r="A41" s="54">
        <v>1995</v>
      </c>
      <c r="B41" s="95">
        <v>65.88222823080824</v>
      </c>
      <c r="C41" s="92">
        <v>32.56974403747823</v>
      </c>
      <c r="D41" s="93">
        <v>133.9964113150194</v>
      </c>
      <c r="E41" s="94">
        <v>71.77969045663936</v>
      </c>
    </row>
    <row r="42" spans="1:5" ht="10.5" customHeight="1">
      <c r="A42" s="54">
        <v>2000</v>
      </c>
      <c r="B42" s="95">
        <v>66.47671434225867</v>
      </c>
      <c r="C42" s="92">
        <v>33.219919313803075</v>
      </c>
      <c r="D42" s="93">
        <v>140.07237483837307</v>
      </c>
      <c r="E42" s="94">
        <v>70.68245710038086</v>
      </c>
    </row>
    <row r="43" spans="1:5" ht="10.5" customHeight="1">
      <c r="A43" s="54">
        <v>2001</v>
      </c>
      <c r="B43" s="95">
        <v>69.26793547868466</v>
      </c>
      <c r="C43" s="92">
        <v>33.117095233262226</v>
      </c>
      <c r="D43" s="93">
        <v>139.02919024567294</v>
      </c>
      <c r="E43" s="94">
        <v>76.90932283894487</v>
      </c>
    </row>
    <row r="44" spans="1:5" ht="10.5" customHeight="1">
      <c r="A44" s="54">
        <v>2002</v>
      </c>
      <c r="B44" s="95">
        <v>71.13539300099373</v>
      </c>
      <c r="C44" s="92">
        <v>37.41940626033854</v>
      </c>
      <c r="D44" s="93">
        <v>140.0939101240841</v>
      </c>
      <c r="E44" s="94">
        <v>77.09852677709492</v>
      </c>
    </row>
    <row r="45" spans="1:5" ht="10.5" customHeight="1">
      <c r="A45" s="54">
        <v>2003</v>
      </c>
      <c r="B45" s="95">
        <f>B19/B14*100</f>
        <v>72.53292357334848</v>
      </c>
      <c r="C45" s="92">
        <f>C19/C14*100</f>
        <v>42.76833642520471</v>
      </c>
      <c r="D45" s="93">
        <f>D19/D14*100</f>
        <v>133.52814055304765</v>
      </c>
      <c r="E45" s="94">
        <f>E19/E14*100</f>
        <v>77.7618405774039</v>
      </c>
    </row>
    <row r="46" spans="1:5" ht="10.5" customHeight="1">
      <c r="A46" s="54">
        <v>2004</v>
      </c>
      <c r="B46" s="95">
        <f>B20/B14*100</f>
        <v>71.89444425605063</v>
      </c>
      <c r="C46" s="92">
        <f>C20/C14*100</f>
        <v>43.60687575947842</v>
      </c>
      <c r="D46" s="93">
        <f>D20/D14*100</f>
        <v>133.6494925481478</v>
      </c>
      <c r="E46" s="94">
        <f>E20/E14*100</f>
        <v>75.73275607556427</v>
      </c>
    </row>
    <row r="47" spans="1:5" ht="10.5" customHeight="1">
      <c r="A47" s="54">
        <v>2005</v>
      </c>
      <c r="B47" s="95">
        <f>B21/B14*100</f>
        <v>71.65061646380671</v>
      </c>
      <c r="C47" s="92">
        <f>C21/C14*100</f>
        <v>43.933455645771694</v>
      </c>
      <c r="D47" s="93">
        <f>D21/D14*100</f>
        <v>131.19162957149015</v>
      </c>
      <c r="E47" s="94">
        <f>E21/E14*100</f>
        <v>75.70200207137678</v>
      </c>
    </row>
    <row r="48" spans="1:5" ht="10.5" customHeight="1">
      <c r="A48" s="54">
        <v>2006</v>
      </c>
      <c r="B48" s="95">
        <f>B22/B14*100</f>
        <v>71.98250087962126</v>
      </c>
      <c r="C48" s="92">
        <f>C22/C14*100</f>
        <v>46.46054752803964</v>
      </c>
      <c r="D48" s="93">
        <f>D22/D14*100</f>
        <v>129.50995328811558</v>
      </c>
      <c r="E48" s="94">
        <f>E22/E14*100</f>
        <v>74.90492731141121</v>
      </c>
    </row>
    <row r="49" spans="1:5" ht="10.5" customHeight="1">
      <c r="A49" s="54">
        <v>2007</v>
      </c>
      <c r="B49" s="95">
        <f>B23/$B$14*100</f>
        <v>71.14047753257485</v>
      </c>
      <c r="C49" s="92">
        <f>C23/$C$14*100</f>
        <v>51.54381027317141</v>
      </c>
      <c r="D49" s="93">
        <f>D23/$D$14*100</f>
        <v>128.7787290792369</v>
      </c>
      <c r="E49" s="94">
        <f>E23/$E$14*100</f>
        <v>69.36206874165724</v>
      </c>
    </row>
    <row r="50" spans="1:5" ht="10.5" customHeight="1">
      <c r="A50" s="51"/>
      <c r="B50" s="95"/>
      <c r="C50" s="92"/>
      <c r="D50" s="93"/>
      <c r="E50" s="94"/>
    </row>
    <row r="51" spans="1:5" ht="10.5" customHeight="1">
      <c r="A51" s="57" t="s">
        <v>71</v>
      </c>
      <c r="B51" s="43"/>
      <c r="C51" s="39"/>
      <c r="D51" s="39"/>
      <c r="E51" s="39"/>
    </row>
    <row r="52" spans="2:4" ht="10.5" customHeight="1">
      <c r="B52" s="40"/>
      <c r="C52" s="96"/>
      <c r="D52" s="40"/>
    </row>
    <row r="53" spans="1:5" ht="10.5" customHeight="1">
      <c r="A53" s="54">
        <v>1990</v>
      </c>
      <c r="B53" s="968">
        <v>-10.815241316990665</v>
      </c>
      <c r="C53" s="969">
        <v>-19.64225237242799</v>
      </c>
      <c r="D53" s="99">
        <v>17.36375495860068</v>
      </c>
      <c r="E53" s="970">
        <v>-9.473832715852495</v>
      </c>
    </row>
    <row r="54" spans="1:5" ht="10.5" customHeight="1">
      <c r="A54" s="54">
        <v>1995</v>
      </c>
      <c r="B54" s="97">
        <v>4.831050418623107</v>
      </c>
      <c r="C54" s="98">
        <v>10.660414412267144</v>
      </c>
      <c r="D54" s="99">
        <v>9.264789774513972</v>
      </c>
      <c r="E54" s="100">
        <v>0.658121820776941</v>
      </c>
    </row>
    <row r="55" spans="1:5" ht="10.5" customHeight="1">
      <c r="A55" s="54">
        <v>2000</v>
      </c>
      <c r="B55" s="97">
        <v>-0.6141154607672519</v>
      </c>
      <c r="C55" s="98">
        <v>2.871281598275587</v>
      </c>
      <c r="D55" s="99">
        <v>-0.47832535626379524</v>
      </c>
      <c r="E55" s="100">
        <v>-1.9422820573031032</v>
      </c>
    </row>
    <row r="56" spans="1:5" ht="10.5" customHeight="1">
      <c r="A56" s="54">
        <v>2001</v>
      </c>
      <c r="B56" s="97">
        <v>4.19879526845331</v>
      </c>
      <c r="C56" s="98">
        <v>-0.309525377137561</v>
      </c>
      <c r="D56" s="99">
        <v>-0.7447468452675565</v>
      </c>
      <c r="E56" s="100">
        <v>8.809633951633614</v>
      </c>
    </row>
    <row r="57" spans="1:5" ht="10.5" customHeight="1">
      <c r="A57" s="54">
        <v>2002</v>
      </c>
      <c r="B57" s="97">
        <v>2.6959913117140957</v>
      </c>
      <c r="C57" s="98">
        <v>12.991208911206513</v>
      </c>
      <c r="D57" s="99">
        <v>0.7658246994963775</v>
      </c>
      <c r="E57" s="100">
        <v>0.24600910678445587</v>
      </c>
    </row>
    <row r="58" spans="1:5" ht="10.5" customHeight="1">
      <c r="A58" s="54">
        <v>2003</v>
      </c>
      <c r="B58" s="97">
        <f aca="true" t="shared" si="0" ref="B58:E59">B19/B18*100-100</f>
        <v>1.9646065248212494</v>
      </c>
      <c r="C58" s="98">
        <f t="shared" si="0"/>
        <v>14.29453510740386</v>
      </c>
      <c r="D58" s="99">
        <f t="shared" si="0"/>
        <v>-4.686691637931304</v>
      </c>
      <c r="E58" s="1150">
        <f t="shared" si="0"/>
        <v>0.8603456227208142</v>
      </c>
    </row>
    <row r="59" spans="1:5" ht="10.5" customHeight="1">
      <c r="A59" s="54">
        <v>2004</v>
      </c>
      <c r="B59" s="97">
        <f t="shared" si="0"/>
        <v>-0.8802613845451788</v>
      </c>
      <c r="C59" s="98">
        <f t="shared" si="0"/>
        <v>1.9606545504527304</v>
      </c>
      <c r="D59" s="99">
        <f t="shared" si="0"/>
        <v>0.09088121395053861</v>
      </c>
      <c r="E59" s="1150">
        <f t="shared" si="0"/>
        <v>-2.609357606215468</v>
      </c>
    </row>
    <row r="60" spans="1:5" ht="10.5" customHeight="1">
      <c r="A60" s="54">
        <v>2005</v>
      </c>
      <c r="B60" s="97">
        <f aca="true" t="shared" si="1" ref="B60:E62">B21/B20*100-100</f>
        <v>-0.3391469184677618</v>
      </c>
      <c r="C60" s="98">
        <f t="shared" si="1"/>
        <v>0.7489183313535079</v>
      </c>
      <c r="D60" s="99">
        <f t="shared" si="1"/>
        <v>-1.8390365199270775</v>
      </c>
      <c r="E60" s="1150">
        <f t="shared" si="1"/>
        <v>-0.040608589705612985</v>
      </c>
    </row>
    <row r="61" spans="1:5" ht="10.5" customHeight="1">
      <c r="A61" s="54">
        <v>2006</v>
      </c>
      <c r="B61" s="97">
        <f t="shared" si="1"/>
        <v>0.4631982698741979</v>
      </c>
      <c r="C61" s="98">
        <f t="shared" si="1"/>
        <v>5.7520899394836675</v>
      </c>
      <c r="D61" s="99">
        <f t="shared" si="1"/>
        <v>-1.2818472404584043</v>
      </c>
      <c r="E61" s="1150">
        <f t="shared" si="1"/>
        <v>-1.0529110699265658</v>
      </c>
    </row>
    <row r="62" spans="1:5" ht="10.5" customHeight="1">
      <c r="A62" s="54">
        <v>2007</v>
      </c>
      <c r="B62" s="97">
        <f t="shared" si="1"/>
        <v>-1.1697611735587685</v>
      </c>
      <c r="C62" s="98">
        <f t="shared" si="1"/>
        <v>10.941030649851768</v>
      </c>
      <c r="D62" s="99">
        <f t="shared" si="1"/>
        <v>-0.5646085032954602</v>
      </c>
      <c r="E62" s="1150">
        <f t="shared" si="1"/>
        <v>-7.399858418806005</v>
      </c>
    </row>
    <row r="63" ht="10.5" customHeight="1"/>
    <row r="64" ht="10.5" customHeight="1">
      <c r="A64" s="101" t="s">
        <v>655</v>
      </c>
    </row>
    <row r="81" ht="11.25" customHeight="1">
      <c r="A81" s="1035"/>
    </row>
    <row r="85" ht="11.25" customHeight="1">
      <c r="A85" s="1035"/>
    </row>
  </sheetData>
  <mergeCells count="4">
    <mergeCell ref="A6:A10"/>
    <mergeCell ref="B6:B10"/>
    <mergeCell ref="D7:D10"/>
    <mergeCell ref="C6:E6"/>
  </mergeCells>
  <printOptions/>
  <pageMargins left="0.7874015748031497" right="0.7874015748031497" top="0.984251968503937" bottom="0.1968503937007874" header="0.5118110236220472" footer="0.5118110236220472"/>
  <pageSetup horizontalDpi="600" verticalDpi="600" orientation="portrait" paperSize="9" r:id="rId2"/>
  <headerFooter alignWithMargins="0">
    <oddHeader>&amp;C&amp;9- 17 -</oddHeader>
  </headerFooter>
  <drawing r:id="rId1"/>
</worksheet>
</file>

<file path=xl/worksheets/sheet14.xml><?xml version="1.0" encoding="utf-8"?>
<worksheet xmlns="http://schemas.openxmlformats.org/spreadsheetml/2006/main" xmlns:r="http://schemas.openxmlformats.org/officeDocument/2006/relationships">
  <dimension ref="A1:K86"/>
  <sheetViews>
    <sheetView workbookViewId="0" topLeftCell="A1">
      <selection activeCell="U37" sqref="U37"/>
    </sheetView>
  </sheetViews>
  <sheetFormatPr defaultColWidth="11.421875" defaultRowHeight="11.25" customHeight="1"/>
  <cols>
    <col min="1" max="1" width="7.7109375" style="41" customWidth="1"/>
    <col min="2" max="2" width="9.8515625" style="40" customWidth="1"/>
    <col min="3" max="3" width="9.140625" style="40" bestFit="1" customWidth="1"/>
    <col min="4" max="4" width="9.8515625" style="40" bestFit="1" customWidth="1"/>
    <col min="5" max="5" width="8.7109375" style="40" bestFit="1" customWidth="1"/>
    <col min="6" max="6" width="9.421875" style="40" customWidth="1"/>
    <col min="7" max="7" width="11.7109375" style="40" bestFit="1" customWidth="1"/>
    <col min="8" max="8" width="9.00390625" style="40" customWidth="1"/>
    <col min="9" max="9" width="10.8515625" style="40" bestFit="1" customWidth="1"/>
    <col min="10" max="16384" width="11.421875" style="40" customWidth="1"/>
  </cols>
  <sheetData>
    <row r="1" spans="1:9" ht="12">
      <c r="A1" s="85"/>
      <c r="B1" s="39"/>
      <c r="C1" s="39"/>
      <c r="D1" s="39"/>
      <c r="E1" s="39"/>
      <c r="F1" s="39"/>
      <c r="G1" s="39"/>
      <c r="H1" s="39"/>
      <c r="I1" s="39"/>
    </row>
    <row r="2" spans="1:9" ht="11.25">
      <c r="A2" s="38"/>
      <c r="B2" s="39"/>
      <c r="C2" s="39"/>
      <c r="D2" s="39"/>
      <c r="E2" s="39"/>
      <c r="F2" s="39"/>
      <c r="G2" s="39"/>
      <c r="H2" s="39"/>
      <c r="I2" s="39"/>
    </row>
    <row r="3" spans="1:9" ht="12.75">
      <c r="A3" s="42" t="s">
        <v>264</v>
      </c>
      <c r="B3" s="39"/>
      <c r="C3" s="39"/>
      <c r="D3" s="39"/>
      <c r="E3" s="39"/>
      <c r="F3" s="39"/>
      <c r="G3" s="39"/>
      <c r="H3" s="39"/>
      <c r="I3" s="39"/>
    </row>
    <row r="4" spans="1:9" ht="14.25">
      <c r="A4" s="42" t="s">
        <v>656</v>
      </c>
      <c r="B4" s="39"/>
      <c r="C4" s="39"/>
      <c r="D4" s="39"/>
      <c r="E4" s="39"/>
      <c r="F4" s="39"/>
      <c r="G4" s="39"/>
      <c r="H4" s="39"/>
      <c r="I4" s="39"/>
    </row>
    <row r="5" spans="1:9" ht="12.75">
      <c r="A5" s="86"/>
      <c r="B5" s="39"/>
      <c r="C5" s="39"/>
      <c r="D5" s="39"/>
      <c r="E5" s="39"/>
      <c r="F5" s="39"/>
      <c r="G5" s="39"/>
      <c r="H5" s="39"/>
      <c r="I5" s="39"/>
    </row>
    <row r="7" spans="1:9" ht="10.5" customHeight="1">
      <c r="A7" s="1280" t="s">
        <v>232</v>
      </c>
      <c r="B7" s="1041" t="s">
        <v>224</v>
      </c>
      <c r="C7" s="46" t="s">
        <v>225</v>
      </c>
      <c r="D7" s="46"/>
      <c r="E7" s="46"/>
      <c r="F7" s="46"/>
      <c r="G7" s="46"/>
      <c r="H7" s="46"/>
      <c r="I7" s="46"/>
    </row>
    <row r="8" spans="1:9" ht="10.5" customHeight="1">
      <c r="A8" s="1281"/>
      <c r="B8" s="48" t="s">
        <v>226</v>
      </c>
      <c r="C8" s="49" t="s">
        <v>153</v>
      </c>
      <c r="D8" s="49" t="s">
        <v>599</v>
      </c>
      <c r="E8" s="49" t="s">
        <v>600</v>
      </c>
      <c r="F8" s="49" t="s">
        <v>601</v>
      </c>
      <c r="G8" s="49" t="s">
        <v>154</v>
      </c>
      <c r="H8" s="49" t="s">
        <v>602</v>
      </c>
      <c r="I8" s="50" t="s">
        <v>228</v>
      </c>
    </row>
    <row r="9" spans="1:9" ht="10.5" customHeight="1">
      <c r="A9" s="51"/>
      <c r="B9" s="102"/>
      <c r="C9" s="102"/>
      <c r="D9" s="102"/>
      <c r="E9" s="102"/>
      <c r="F9" s="102"/>
      <c r="G9" s="102"/>
      <c r="H9" s="102"/>
      <c r="I9" s="102"/>
    </row>
    <row r="10" spans="1:9" ht="10.5" customHeight="1">
      <c r="A10" s="53" t="s">
        <v>229</v>
      </c>
      <c r="B10" s="43"/>
      <c r="C10" s="57"/>
      <c r="D10" s="57"/>
      <c r="E10" s="57"/>
      <c r="F10" s="57"/>
      <c r="G10" s="57"/>
      <c r="H10" s="57"/>
      <c r="I10" s="57"/>
    </row>
    <row r="11" spans="1:2" ht="10.5" customHeight="1">
      <c r="A11" s="51"/>
      <c r="B11" s="52"/>
    </row>
    <row r="12" spans="1:10" ht="10.5" customHeight="1">
      <c r="A12" s="54">
        <v>1990</v>
      </c>
      <c r="B12" s="55">
        <v>116264</v>
      </c>
      <c r="C12" s="56">
        <v>69474</v>
      </c>
      <c r="D12" s="56">
        <v>4480</v>
      </c>
      <c r="E12" s="56">
        <v>12223</v>
      </c>
      <c r="F12" s="56">
        <v>19070</v>
      </c>
      <c r="G12" s="103">
        <v>0</v>
      </c>
      <c r="H12" s="56">
        <v>11017</v>
      </c>
      <c r="I12" s="103">
        <v>0</v>
      </c>
      <c r="J12" s="103"/>
    </row>
    <row r="13" spans="1:10" ht="10.5" customHeight="1">
      <c r="A13" s="54">
        <v>1995</v>
      </c>
      <c r="B13" s="56">
        <v>37866.88720773369</v>
      </c>
      <c r="C13" s="56">
        <v>5846.385281999999</v>
      </c>
      <c r="D13" s="56">
        <v>4239.516678</v>
      </c>
      <c r="E13" s="56">
        <v>14294.60164773369</v>
      </c>
      <c r="F13" s="56">
        <v>9942.8436</v>
      </c>
      <c r="G13" s="56">
        <v>147</v>
      </c>
      <c r="H13" s="56">
        <v>3397</v>
      </c>
      <c r="I13" s="103">
        <v>0</v>
      </c>
      <c r="J13" s="56"/>
    </row>
    <row r="14" spans="1:10" ht="10.5" customHeight="1">
      <c r="A14" s="54">
        <v>2000</v>
      </c>
      <c r="B14" s="56">
        <f>38622.806991+16</f>
        <v>38638.806991</v>
      </c>
      <c r="C14" s="56">
        <f>4473.663527+16</f>
        <v>4489.663527</v>
      </c>
      <c r="D14" s="56">
        <v>3441.67944</v>
      </c>
      <c r="E14" s="56">
        <v>15166.920024000001</v>
      </c>
      <c r="F14" s="56">
        <v>13599.36</v>
      </c>
      <c r="G14" s="56">
        <v>83.5</v>
      </c>
      <c r="H14" s="56">
        <v>1857.684</v>
      </c>
      <c r="I14" s="103">
        <v>0</v>
      </c>
      <c r="J14" s="56"/>
    </row>
    <row r="15" spans="1:9" ht="10.5" customHeight="1">
      <c r="A15" s="54">
        <v>2001</v>
      </c>
      <c r="B15" s="56">
        <v>38503.259602</v>
      </c>
      <c r="C15" s="56">
        <v>3680.447936</v>
      </c>
      <c r="D15" s="56">
        <v>3768.229802</v>
      </c>
      <c r="E15" s="56">
        <v>14432.707664</v>
      </c>
      <c r="F15" s="56">
        <v>14506.9992</v>
      </c>
      <c r="G15" s="56">
        <v>100</v>
      </c>
      <c r="H15" s="56">
        <v>2014.875</v>
      </c>
      <c r="I15" s="103">
        <v>0</v>
      </c>
    </row>
    <row r="16" spans="1:10" ht="10.5" customHeight="1">
      <c r="A16" s="54">
        <v>2002</v>
      </c>
      <c r="B16" s="56">
        <v>43505.29849452</v>
      </c>
      <c r="C16" s="56">
        <v>3762.501111</v>
      </c>
      <c r="D16" s="56">
        <v>3239.8501915200004</v>
      </c>
      <c r="E16" s="56">
        <v>14170.028792000001</v>
      </c>
      <c r="F16" s="56">
        <v>14703.818400000002</v>
      </c>
      <c r="G16" s="56">
        <v>5253.856000000001</v>
      </c>
      <c r="H16" s="56">
        <v>2375.244</v>
      </c>
      <c r="I16" s="103">
        <v>0</v>
      </c>
      <c r="J16" s="56"/>
    </row>
    <row r="17" spans="1:10" ht="10.5" customHeight="1">
      <c r="A17" s="54">
        <v>2003</v>
      </c>
      <c r="B17" s="56">
        <v>49724.1786614</v>
      </c>
      <c r="C17" s="56">
        <v>3272.1522814</v>
      </c>
      <c r="D17" s="56">
        <v>3009.26428</v>
      </c>
      <c r="E17" s="56">
        <v>17213.582899999998</v>
      </c>
      <c r="F17" s="56">
        <v>16109.8668</v>
      </c>
      <c r="G17" s="56">
        <v>7663.809</v>
      </c>
      <c r="H17" s="56">
        <v>1591.8129000000001</v>
      </c>
      <c r="I17" s="56">
        <v>863.6905</v>
      </c>
      <c r="J17" s="56"/>
    </row>
    <row r="18" spans="1:10" ht="10.5" customHeight="1">
      <c r="A18" s="54">
        <v>2004</v>
      </c>
      <c r="B18" s="56">
        <v>50699.09803299999</v>
      </c>
      <c r="C18" s="56">
        <v>3357.5814170000003</v>
      </c>
      <c r="D18" s="56">
        <v>3598.27164</v>
      </c>
      <c r="E18" s="56">
        <v>15140.959975999996</v>
      </c>
      <c r="F18" s="56">
        <v>17181.162</v>
      </c>
      <c r="G18" s="56">
        <v>9381.716999999999</v>
      </c>
      <c r="H18" s="56">
        <v>1495.7259999999999</v>
      </c>
      <c r="I18" s="56">
        <v>543.68</v>
      </c>
      <c r="J18" s="56"/>
    </row>
    <row r="19" spans="1:10" ht="10.5" customHeight="1">
      <c r="A19" s="54">
        <v>2005</v>
      </c>
      <c r="B19" s="56">
        <v>51078.792872000005</v>
      </c>
      <c r="C19" s="56">
        <v>2927.156</v>
      </c>
      <c r="D19" s="56">
        <v>2468.571</v>
      </c>
      <c r="E19" s="56">
        <v>15247.624672000004</v>
      </c>
      <c r="F19" s="56">
        <v>18451.8432</v>
      </c>
      <c r="G19" s="56">
        <v>9885.849</v>
      </c>
      <c r="H19" s="56">
        <v>1511.966</v>
      </c>
      <c r="I19" s="56">
        <v>585.7830000000001</v>
      </c>
      <c r="J19" s="56"/>
    </row>
    <row r="20" spans="1:10" ht="10.5" customHeight="1">
      <c r="A20" s="54">
        <v>2006</v>
      </c>
      <c r="B20" s="56">
        <v>54016.89097800001</v>
      </c>
      <c r="C20" s="56">
        <v>2400.66665</v>
      </c>
      <c r="D20" s="56">
        <v>2723.376</v>
      </c>
      <c r="E20" s="56">
        <v>15756.860528000003</v>
      </c>
      <c r="F20" s="56">
        <v>19785.574800000002</v>
      </c>
      <c r="G20" s="56">
        <v>9867.958999999999</v>
      </c>
      <c r="H20" s="56">
        <v>3281.52</v>
      </c>
      <c r="I20" s="56">
        <v>200.934</v>
      </c>
      <c r="J20" s="56"/>
    </row>
    <row r="21" spans="1:10" ht="10.5" customHeight="1">
      <c r="A21" s="54">
        <v>2007</v>
      </c>
      <c r="B21" s="56">
        <v>59926.895576</v>
      </c>
      <c r="C21" s="56">
        <v>3686.7409999999995</v>
      </c>
      <c r="D21" s="56">
        <v>2044.715</v>
      </c>
      <c r="E21" s="56">
        <v>17545.755376</v>
      </c>
      <c r="F21" s="56">
        <v>20975.5152</v>
      </c>
      <c r="G21" s="56">
        <v>11481.401000000003</v>
      </c>
      <c r="H21" s="56">
        <v>3145.6540000000005</v>
      </c>
      <c r="I21" s="56">
        <v>1047.114</v>
      </c>
      <c r="J21" s="56"/>
    </row>
    <row r="22" spans="1:10" ht="10.5" customHeight="1">
      <c r="A22" s="51"/>
      <c r="B22" s="56"/>
      <c r="C22" s="56"/>
      <c r="D22" s="56"/>
      <c r="E22" s="56"/>
      <c r="F22" s="56"/>
      <c r="G22" s="56"/>
      <c r="H22" s="56"/>
      <c r="I22" s="56"/>
      <c r="J22" s="56"/>
    </row>
    <row r="23" spans="1:9" ht="10.5" customHeight="1">
      <c r="A23" s="545" t="s">
        <v>230</v>
      </c>
      <c r="B23" s="43"/>
      <c r="C23" s="57"/>
      <c r="D23" s="57"/>
      <c r="E23" s="57"/>
      <c r="F23" s="57"/>
      <c r="G23" s="57"/>
      <c r="H23" s="57"/>
      <c r="I23" s="57"/>
    </row>
    <row r="24" ht="10.5" customHeight="1"/>
    <row r="25" spans="1:9" ht="10.5" customHeight="1">
      <c r="A25" s="54">
        <v>1990</v>
      </c>
      <c r="B25" s="972">
        <v>100</v>
      </c>
      <c r="C25" s="58">
        <v>59.755384297805</v>
      </c>
      <c r="D25" s="58">
        <v>3.853299387600633</v>
      </c>
      <c r="E25" s="58">
        <v>10.513142503268423</v>
      </c>
      <c r="F25" s="58">
        <v>16.40232574141609</v>
      </c>
      <c r="G25" s="103">
        <v>0</v>
      </c>
      <c r="H25" s="58">
        <v>9.47584806990986</v>
      </c>
      <c r="I25" s="103">
        <v>0</v>
      </c>
    </row>
    <row r="26" spans="1:11" ht="10.5" customHeight="1">
      <c r="A26" s="54">
        <v>1995</v>
      </c>
      <c r="B26" s="972">
        <v>100</v>
      </c>
      <c r="C26" s="58">
        <v>15.43930783094833</v>
      </c>
      <c r="D26" s="58">
        <v>11.195841513833617</v>
      </c>
      <c r="E26" s="58">
        <v>37.74960843576879</v>
      </c>
      <c r="F26" s="58">
        <v>26.257356580314152</v>
      </c>
      <c r="G26" s="58">
        <f>G13/B13*100</f>
        <v>0.3882019644064581</v>
      </c>
      <c r="H26" s="58">
        <v>8.970898456385974</v>
      </c>
      <c r="I26" s="103">
        <v>0</v>
      </c>
      <c r="J26" s="52"/>
      <c r="K26" s="52"/>
    </row>
    <row r="27" spans="1:11" ht="10.5" customHeight="1">
      <c r="A27" s="54">
        <v>2000</v>
      </c>
      <c r="B27" s="972">
        <v>100</v>
      </c>
      <c r="C27" s="58">
        <v>11.58295803834886</v>
      </c>
      <c r="D27" s="58">
        <v>8.911002871443262</v>
      </c>
      <c r="E27" s="58">
        <v>39.26933645069929</v>
      </c>
      <c r="F27" s="58">
        <v>35.21069818454408</v>
      </c>
      <c r="G27" s="58">
        <v>0.21619350457737938</v>
      </c>
      <c r="H27" s="58">
        <v>4.809810950387119</v>
      </c>
      <c r="I27" s="103">
        <v>0</v>
      </c>
      <c r="J27" s="52"/>
      <c r="K27" s="52"/>
    </row>
    <row r="28" spans="1:11" ht="10.5" customHeight="1">
      <c r="A28" s="54">
        <v>2001</v>
      </c>
      <c r="B28" s="972">
        <v>100</v>
      </c>
      <c r="C28" s="58">
        <v>9.558795733254813</v>
      </c>
      <c r="D28" s="58">
        <v>9.786781277614907</v>
      </c>
      <c r="E28" s="58">
        <v>37.4843787595851</v>
      </c>
      <c r="F28" s="58">
        <v>37.67732745215798</v>
      </c>
      <c r="G28" s="58">
        <f>G15/B15*100</f>
        <v>0.2597182706962442</v>
      </c>
      <c r="H28" s="58">
        <v>5.232998506690951</v>
      </c>
      <c r="I28" s="103">
        <v>0</v>
      </c>
      <c r="J28" s="52"/>
      <c r="K28" s="52"/>
    </row>
    <row r="29" spans="1:11" ht="10.5" customHeight="1">
      <c r="A29" s="54">
        <v>2002</v>
      </c>
      <c r="B29" s="972">
        <v>100</v>
      </c>
      <c r="C29" s="58">
        <v>8.648374430700507</v>
      </c>
      <c r="D29" s="58">
        <v>7.447024393886408</v>
      </c>
      <c r="E29" s="58">
        <v>32.57081156168801</v>
      </c>
      <c r="F29" s="58">
        <v>33.79776466044043</v>
      </c>
      <c r="G29" s="58">
        <f>G16/B16*100</f>
        <v>12.076358930537587</v>
      </c>
      <c r="H29" s="58">
        <v>5.459666022747068</v>
      </c>
      <c r="I29" s="103">
        <v>0</v>
      </c>
      <c r="J29" s="52"/>
      <c r="K29" s="52"/>
    </row>
    <row r="30" spans="1:11" ht="10.5" customHeight="1">
      <c r="A30" s="54">
        <v>2003</v>
      </c>
      <c r="B30" s="972">
        <v>100</v>
      </c>
      <c r="C30" s="58">
        <f>C17/$B$17*100</f>
        <v>6.580605993880627</v>
      </c>
      <c r="D30" s="58">
        <f aca="true" t="shared" si="0" ref="D30:I30">D17/$B$17*100</f>
        <v>6.05191349764021</v>
      </c>
      <c r="E30" s="58">
        <f t="shared" si="0"/>
        <v>34.61813420231031</v>
      </c>
      <c r="F30" s="58">
        <f t="shared" si="0"/>
        <v>32.39845731731674</v>
      </c>
      <c r="G30" s="58">
        <f t="shared" si="0"/>
        <v>15.41264070380569</v>
      </c>
      <c r="H30" s="58">
        <f t="shared" si="0"/>
        <v>3.2012854567986992</v>
      </c>
      <c r="I30" s="58">
        <f t="shared" si="0"/>
        <v>1.7369628282477148</v>
      </c>
      <c r="J30" s="52"/>
      <c r="K30" s="52"/>
    </row>
    <row r="31" spans="1:11" ht="10.5" customHeight="1">
      <c r="A31" s="54">
        <v>2004</v>
      </c>
      <c r="B31" s="972">
        <v>100</v>
      </c>
      <c r="C31" s="58">
        <f>C18/$B$18*100</f>
        <v>6.622566371525099</v>
      </c>
      <c r="D31" s="58">
        <f aca="true" t="shared" si="1" ref="D31:I31">D18/$B$18*100</f>
        <v>7.097308984980144</v>
      </c>
      <c r="E31" s="58">
        <f t="shared" si="1"/>
        <v>29.864357677812652</v>
      </c>
      <c r="F31" s="58">
        <f t="shared" si="1"/>
        <v>33.888496376832585</v>
      </c>
      <c r="G31" s="58">
        <f t="shared" si="1"/>
        <v>18.50470198482318</v>
      </c>
      <c r="H31" s="58">
        <f t="shared" si="1"/>
        <v>2.950202386295775</v>
      </c>
      <c r="I31" s="58">
        <f t="shared" si="1"/>
        <v>1.0723662177305784</v>
      </c>
      <c r="J31" s="52"/>
      <c r="K31" s="52"/>
    </row>
    <row r="32" spans="1:11" ht="10.5" customHeight="1">
      <c r="A32" s="54">
        <v>2005</v>
      </c>
      <c r="B32" s="972">
        <v>100</v>
      </c>
      <c r="C32" s="58">
        <f aca="true" t="shared" si="2" ref="C32:I32">C19/$B$19*100</f>
        <v>5.730667925797022</v>
      </c>
      <c r="D32" s="58">
        <f t="shared" si="2"/>
        <v>4.832868713608937</v>
      </c>
      <c r="E32" s="58">
        <f t="shared" si="2"/>
        <v>29.851184444020667</v>
      </c>
      <c r="F32" s="58">
        <f t="shared" si="2"/>
        <v>36.12427420953167</v>
      </c>
      <c r="G32" s="58">
        <f t="shared" si="2"/>
        <v>19.354116344865997</v>
      </c>
      <c r="H32" s="58">
        <f t="shared" si="2"/>
        <v>2.9600660371690544</v>
      </c>
      <c r="I32" s="58">
        <f t="shared" si="2"/>
        <v>1.1468223250066474</v>
      </c>
      <c r="J32" s="52"/>
      <c r="K32" s="52"/>
    </row>
    <row r="33" spans="1:11" ht="10.5" customHeight="1">
      <c r="A33" s="54">
        <v>2006</v>
      </c>
      <c r="B33" s="972">
        <v>100</v>
      </c>
      <c r="C33" s="58">
        <f>C20/$B$20*100</f>
        <v>4.444288826207608</v>
      </c>
      <c r="D33" s="58">
        <f aca="true" t="shared" si="3" ref="D33:I33">D20/$B$20*100</f>
        <v>5.041711862145447</v>
      </c>
      <c r="E33" s="58">
        <f t="shared" si="3"/>
        <v>29.170247014804048</v>
      </c>
      <c r="F33" s="58">
        <f t="shared" si="3"/>
        <v>36.62849609034009</v>
      </c>
      <c r="G33" s="58">
        <f t="shared" si="3"/>
        <v>18.2682839040459</v>
      </c>
      <c r="H33" s="58">
        <f t="shared" si="3"/>
        <v>6.074988657411803</v>
      </c>
      <c r="I33" s="58">
        <f t="shared" si="3"/>
        <v>0.37198364504509596</v>
      </c>
      <c r="J33" s="52"/>
      <c r="K33" s="52"/>
    </row>
    <row r="34" spans="1:11" ht="10.5" customHeight="1">
      <c r="A34" s="54">
        <v>2007</v>
      </c>
      <c r="B34" s="972">
        <v>100</v>
      </c>
      <c r="C34" s="58">
        <f aca="true" t="shared" si="4" ref="C34:I34">C21/$B$21*100</f>
        <v>6.152064051648447</v>
      </c>
      <c r="D34" s="58">
        <f t="shared" si="4"/>
        <v>3.4120155571998017</v>
      </c>
      <c r="E34" s="58">
        <f t="shared" si="4"/>
        <v>29.278598878442256</v>
      </c>
      <c r="F34" s="58">
        <f t="shared" si="4"/>
        <v>35.00183848735933</v>
      </c>
      <c r="G34" s="58">
        <f t="shared" si="4"/>
        <v>19.159011808711423</v>
      </c>
      <c r="H34" s="58">
        <f t="shared" si="4"/>
        <v>5.249152270887525</v>
      </c>
      <c r="I34" s="58">
        <f t="shared" si="4"/>
        <v>1.7473189457512237</v>
      </c>
      <c r="J34" s="52"/>
      <c r="K34" s="52"/>
    </row>
    <row r="35" spans="1:11" ht="10.5" customHeight="1">
      <c r="A35" s="51"/>
      <c r="B35" s="104"/>
      <c r="C35" s="58"/>
      <c r="D35" s="58"/>
      <c r="E35" s="58"/>
      <c r="F35" s="58"/>
      <c r="G35" s="58"/>
      <c r="H35" s="58"/>
      <c r="I35" s="58"/>
      <c r="J35" s="52"/>
      <c r="K35" s="52"/>
    </row>
    <row r="36" spans="1:9" ht="10.5" customHeight="1">
      <c r="A36" s="57" t="s">
        <v>70</v>
      </c>
      <c r="B36" s="43"/>
      <c r="C36" s="39"/>
      <c r="D36" s="39"/>
      <c r="E36" s="39"/>
      <c r="F36" s="39"/>
      <c r="G36" s="39"/>
      <c r="H36" s="39"/>
      <c r="I36" s="39"/>
    </row>
    <row r="37" spans="1:2" ht="10.5" customHeight="1">
      <c r="A37" s="51"/>
      <c r="B37" s="52"/>
    </row>
    <row r="38" spans="1:9" ht="10.5" customHeight="1">
      <c r="A38" s="54">
        <v>1990</v>
      </c>
      <c r="B38" s="972">
        <v>100</v>
      </c>
      <c r="C38" s="972">
        <v>100</v>
      </c>
      <c r="D38" s="972">
        <v>100</v>
      </c>
      <c r="E38" s="972">
        <v>100</v>
      </c>
      <c r="F38" s="972">
        <v>100</v>
      </c>
      <c r="G38" s="66" t="s">
        <v>265</v>
      </c>
      <c r="H38" s="972">
        <v>100</v>
      </c>
      <c r="I38" s="66" t="s">
        <v>265</v>
      </c>
    </row>
    <row r="39" spans="1:9" ht="10.5" customHeight="1">
      <c r="A39" s="54">
        <v>1995</v>
      </c>
      <c r="B39" s="972">
        <v>32.56974403747823</v>
      </c>
      <c r="C39" s="972">
        <f>C13/$C$12*100</f>
        <v>8.415213291303221</v>
      </c>
      <c r="D39" s="972">
        <v>94.63206870535714</v>
      </c>
      <c r="E39" s="972">
        <v>116.9483894930352</v>
      </c>
      <c r="F39" s="972">
        <v>52.13866596748821</v>
      </c>
      <c r="G39" s="66" t="s">
        <v>265</v>
      </c>
      <c r="H39" s="972">
        <v>30.834165380775165</v>
      </c>
      <c r="I39" s="66" t="s">
        <v>265</v>
      </c>
    </row>
    <row r="40" spans="1:9" ht="10.5" customHeight="1">
      <c r="A40" s="54">
        <v>2000</v>
      </c>
      <c r="B40" s="972">
        <v>33.219919313803075</v>
      </c>
      <c r="C40" s="972">
        <v>6.439334897947433</v>
      </c>
      <c r="D40" s="972">
        <v>76.82320178571428</v>
      </c>
      <c r="E40" s="972">
        <v>124.08508569091059</v>
      </c>
      <c r="F40" s="972">
        <v>71.31284740429994</v>
      </c>
      <c r="G40" s="66" t="s">
        <v>265</v>
      </c>
      <c r="H40" s="972">
        <v>16.861976944721793</v>
      </c>
      <c r="I40" s="66" t="s">
        <v>265</v>
      </c>
    </row>
    <row r="41" spans="1:9" ht="10.5" customHeight="1">
      <c r="A41" s="54">
        <v>2001</v>
      </c>
      <c r="B41" s="972">
        <v>33.117095233262226</v>
      </c>
      <c r="C41" s="972">
        <f>C15/$C$12*100</f>
        <v>5.297590373377091</v>
      </c>
      <c r="D41" s="972">
        <v>84.11227236607142</v>
      </c>
      <c r="E41" s="972">
        <v>118.07827590607872</v>
      </c>
      <c r="F41" s="972">
        <v>76.0723607760881</v>
      </c>
      <c r="G41" s="66" t="s">
        <v>265</v>
      </c>
      <c r="H41" s="972">
        <v>18.288780974857037</v>
      </c>
      <c r="I41" s="66" t="s">
        <v>265</v>
      </c>
    </row>
    <row r="42" spans="1:9" ht="10.5" customHeight="1">
      <c r="A42" s="54">
        <v>2002</v>
      </c>
      <c r="B42" s="972">
        <v>37.41940626033854</v>
      </c>
      <c r="C42" s="972">
        <f>C16/$C$12*100</f>
        <v>5.415696679333276</v>
      </c>
      <c r="D42" s="972">
        <v>72.31808463214287</v>
      </c>
      <c r="E42" s="972">
        <v>115.92922189315227</v>
      </c>
      <c r="F42" s="972">
        <v>77.10444887257474</v>
      </c>
      <c r="G42" s="66" t="s">
        <v>265</v>
      </c>
      <c r="H42" s="972">
        <v>21.55980757011891</v>
      </c>
      <c r="I42" s="66" t="s">
        <v>265</v>
      </c>
    </row>
    <row r="43" spans="1:9" ht="10.5" customHeight="1">
      <c r="A43" s="54">
        <v>2003</v>
      </c>
      <c r="B43" s="972">
        <f>B17/B12*100</f>
        <v>42.76833642520471</v>
      </c>
      <c r="C43" s="972">
        <f aca="true" t="shared" si="5" ref="C43:H43">C17/C12*100</f>
        <v>4.709894754008694</v>
      </c>
      <c r="D43" s="972">
        <f t="shared" si="5"/>
        <v>67.17107767857142</v>
      </c>
      <c r="E43" s="972">
        <f t="shared" si="5"/>
        <v>140.82944367176634</v>
      </c>
      <c r="F43" s="972">
        <f t="shared" si="5"/>
        <v>84.4775395909806</v>
      </c>
      <c r="G43" s="66" t="s">
        <v>265</v>
      </c>
      <c r="H43" s="972">
        <f t="shared" si="5"/>
        <v>14.448696559862032</v>
      </c>
      <c r="I43" s="66" t="s">
        <v>265</v>
      </c>
    </row>
    <row r="44" spans="1:9" ht="10.5" customHeight="1">
      <c r="A44" s="54">
        <v>2004</v>
      </c>
      <c r="B44" s="972">
        <f>B18/B12*100</f>
        <v>43.60687575947842</v>
      </c>
      <c r="C44" s="972">
        <f aca="true" t="shared" si="6" ref="C44:H44">C18/C12*100</f>
        <v>4.832860375104356</v>
      </c>
      <c r="D44" s="972">
        <f t="shared" si="6"/>
        <v>80.31856339285714</v>
      </c>
      <c r="E44" s="972">
        <f t="shared" si="6"/>
        <v>123.87269881371184</v>
      </c>
      <c r="F44" s="972">
        <f t="shared" si="6"/>
        <v>90.09523859465128</v>
      </c>
      <c r="G44" s="66" t="s">
        <v>265</v>
      </c>
      <c r="H44" s="972">
        <f t="shared" si="6"/>
        <v>13.576527185259144</v>
      </c>
      <c r="I44" s="66" t="s">
        <v>265</v>
      </c>
    </row>
    <row r="45" spans="1:9" ht="10.5" customHeight="1">
      <c r="A45" s="54">
        <v>2005</v>
      </c>
      <c r="B45" s="972">
        <f>B19/B12*100</f>
        <v>43.933455645771694</v>
      </c>
      <c r="C45" s="972">
        <f>C19/C12*100</f>
        <v>4.213311454644903</v>
      </c>
      <c r="D45" s="972">
        <f>D19/D12*100</f>
        <v>55.102031249999996</v>
      </c>
      <c r="E45" s="972">
        <f>E19/E12*100</f>
        <v>124.74535443017265</v>
      </c>
      <c r="F45" s="972">
        <f>F19/F12*100</f>
        <v>96.75848557944416</v>
      </c>
      <c r="G45" s="66" t="s">
        <v>265</v>
      </c>
      <c r="H45" s="972">
        <f>H19/H12*100</f>
        <v>13.72393573568122</v>
      </c>
      <c r="I45" s="66" t="s">
        <v>265</v>
      </c>
    </row>
    <row r="46" spans="1:9" ht="10.5" customHeight="1">
      <c r="A46" s="54">
        <v>2006</v>
      </c>
      <c r="B46" s="972">
        <f>B20/B12*100</f>
        <v>46.46054752803964</v>
      </c>
      <c r="C46" s="972">
        <f>C20/C12*100</f>
        <v>3.4554893197455168</v>
      </c>
      <c r="D46" s="972">
        <f>D20/D12*100</f>
        <v>60.789642857142866</v>
      </c>
      <c r="E46" s="972">
        <f>E20/E12*100</f>
        <v>128.91156449316864</v>
      </c>
      <c r="F46" s="972">
        <f>F20/F12*100</f>
        <v>103.7523586785527</v>
      </c>
      <c r="G46" s="66" t="s">
        <v>265</v>
      </c>
      <c r="H46" s="972">
        <f>H20/H12*100</f>
        <v>29.78596714169012</v>
      </c>
      <c r="I46" s="66" t="s">
        <v>265</v>
      </c>
    </row>
    <row r="47" spans="1:9" ht="10.5" customHeight="1">
      <c r="A47" s="54">
        <v>2007</v>
      </c>
      <c r="B47" s="972">
        <f>B21/$B$12*100</f>
        <v>51.54381027317141</v>
      </c>
      <c r="C47" s="972">
        <f>C21/$C$12*100</f>
        <v>5.306648530385467</v>
      </c>
      <c r="D47" s="972">
        <f>D21/$D$12*100</f>
        <v>45.64095982142857</v>
      </c>
      <c r="E47" s="972">
        <f>E21/$E$12*100</f>
        <v>143.5470455371022</v>
      </c>
      <c r="F47" s="972">
        <f>F21/$F$12*100</f>
        <v>109.99221394861038</v>
      </c>
      <c r="G47" s="66" t="s">
        <v>265</v>
      </c>
      <c r="H47" s="972">
        <f>H21/$H$12*100</f>
        <v>28.552727602795684</v>
      </c>
      <c r="I47" s="66" t="s">
        <v>265</v>
      </c>
    </row>
    <row r="48" spans="1:9" ht="10.5" customHeight="1">
      <c r="A48" s="51"/>
      <c r="B48" s="972"/>
      <c r="C48" s="972"/>
      <c r="D48" s="972"/>
      <c r="E48" s="972"/>
      <c r="F48" s="972"/>
      <c r="G48" s="972"/>
      <c r="H48" s="972"/>
      <c r="I48" s="66"/>
    </row>
    <row r="49" spans="1:9" ht="10.5" customHeight="1">
      <c r="A49" s="57" t="s">
        <v>71</v>
      </c>
      <c r="B49" s="43"/>
      <c r="C49" s="57"/>
      <c r="D49" s="57"/>
      <c r="E49" s="57"/>
      <c r="F49" s="57"/>
      <c r="G49" s="57"/>
      <c r="H49" s="57"/>
      <c r="I49" s="57"/>
    </row>
    <row r="50" ht="10.5" customHeight="1"/>
    <row r="51" spans="1:9" ht="10.5" customHeight="1">
      <c r="A51" s="54">
        <v>1990</v>
      </c>
      <c r="B51" s="74">
        <v>-19.64225237242799</v>
      </c>
      <c r="C51" s="62">
        <f>C12/91529*100-100</f>
        <v>-24.096188093391163</v>
      </c>
      <c r="D51" s="63">
        <v>86.58892128279882</v>
      </c>
      <c r="E51" s="62">
        <v>-18.983230595877245</v>
      </c>
      <c r="F51" s="62">
        <v>-17.999656002751976</v>
      </c>
      <c r="G51" s="971" t="s">
        <v>231</v>
      </c>
      <c r="H51" s="971" t="s">
        <v>231</v>
      </c>
      <c r="I51" s="971" t="s">
        <v>231</v>
      </c>
    </row>
    <row r="52" spans="1:10" ht="10.5" customHeight="1">
      <c r="A52" s="54">
        <v>1995</v>
      </c>
      <c r="B52" s="61">
        <v>10.660414412267144</v>
      </c>
      <c r="C52" s="62">
        <f>C13/6192*100-100</f>
        <v>-5.581633042635673</v>
      </c>
      <c r="D52" s="62">
        <v>-19.706123522727268</v>
      </c>
      <c r="E52" s="63">
        <v>31.97859521497267</v>
      </c>
      <c r="F52" s="63">
        <v>11.880765162597058</v>
      </c>
      <c r="G52" s="63">
        <f>G13/29*100-100</f>
        <v>406.8965517241379</v>
      </c>
      <c r="H52" s="63">
        <v>13.233333333333348</v>
      </c>
      <c r="I52" s="66" t="s">
        <v>265</v>
      </c>
      <c r="J52" s="52"/>
    </row>
    <row r="53" spans="1:10" ht="10.5" customHeight="1">
      <c r="A53" s="54">
        <v>2000</v>
      </c>
      <c r="B53" s="61">
        <v>2.871281598275587</v>
      </c>
      <c r="C53" s="62">
        <v>-18.390173950313397</v>
      </c>
      <c r="D53" s="63">
        <v>-10.595975711326446</v>
      </c>
      <c r="E53" s="63">
        <v>11.45525781851255</v>
      </c>
      <c r="F53" s="63">
        <v>10.34057311903149</v>
      </c>
      <c r="G53" s="63">
        <v>-47.15189873417721</v>
      </c>
      <c r="H53" s="63">
        <v>-12.475164490344952</v>
      </c>
      <c r="I53" s="66" t="s">
        <v>265</v>
      </c>
      <c r="J53" s="52"/>
    </row>
    <row r="54" spans="1:10" ht="10.5" customHeight="1">
      <c r="A54" s="54">
        <v>2001</v>
      </c>
      <c r="B54" s="61">
        <v>-0.309525377137561</v>
      </c>
      <c r="C54" s="62">
        <f aca="true" t="shared" si="7" ref="C54:C60">C15/C14*100-100</f>
        <v>-18.02396963900587</v>
      </c>
      <c r="D54" s="63">
        <v>9.488110897393739</v>
      </c>
      <c r="E54" s="63">
        <v>-4.840879749073579</v>
      </c>
      <c r="F54" s="63">
        <v>6.674131723845832</v>
      </c>
      <c r="G54" s="63">
        <f aca="true" t="shared" si="8" ref="G54:H60">G15/G14*100-100</f>
        <v>19.760479041916156</v>
      </c>
      <c r="H54" s="63">
        <v>8.461665170179657</v>
      </c>
      <c r="I54" s="66" t="s">
        <v>265</v>
      </c>
      <c r="J54" s="52"/>
    </row>
    <row r="55" spans="1:10" ht="10.5" customHeight="1">
      <c r="A55" s="54">
        <v>2002</v>
      </c>
      <c r="B55" s="61">
        <v>12.991208911206513</v>
      </c>
      <c r="C55" s="61">
        <f t="shared" si="7"/>
        <v>2.2294344717501247</v>
      </c>
      <c r="D55" s="63">
        <v>-14.02195827333992</v>
      </c>
      <c r="E55" s="63">
        <v>-1.8200248914845503</v>
      </c>
      <c r="F55" s="61">
        <v>1.3567189002119875</v>
      </c>
      <c r="G55" s="1140">
        <f t="shared" si="8"/>
        <v>5153.856000000001</v>
      </c>
      <c r="H55" s="61">
        <v>17.8854271356784</v>
      </c>
      <c r="I55" s="66" t="s">
        <v>265</v>
      </c>
      <c r="J55" s="52"/>
    </row>
    <row r="56" spans="1:10" ht="10.5" customHeight="1">
      <c r="A56" s="54">
        <v>2003</v>
      </c>
      <c r="B56" s="61">
        <f>B17/B16*100-100</f>
        <v>14.29453510740386</v>
      </c>
      <c r="C56" s="62">
        <f t="shared" si="7"/>
        <v>-13.03252318428352</v>
      </c>
      <c r="D56" s="63">
        <f aca="true" t="shared" si="9" ref="D56:F57">D17/D16*100-100</f>
        <v>-7.117178199274065</v>
      </c>
      <c r="E56" s="63">
        <f t="shared" si="9"/>
        <v>21.478813858997256</v>
      </c>
      <c r="F56" s="61">
        <f t="shared" si="9"/>
        <v>9.562471201358136</v>
      </c>
      <c r="G56" s="61">
        <f t="shared" si="8"/>
        <v>45.87017611445762</v>
      </c>
      <c r="H56" s="63">
        <f t="shared" si="8"/>
        <v>-32.98318404340776</v>
      </c>
      <c r="I56" s="66" t="s">
        <v>265</v>
      </c>
      <c r="J56" s="52"/>
    </row>
    <row r="57" spans="1:10" ht="10.5" customHeight="1">
      <c r="A57" s="54">
        <v>2004</v>
      </c>
      <c r="B57" s="61">
        <f>B18/B17*100-100</f>
        <v>1.9606545504527304</v>
      </c>
      <c r="C57" s="61">
        <f t="shared" si="7"/>
        <v>2.6107933938651797</v>
      </c>
      <c r="D57" s="61">
        <f t="shared" si="9"/>
        <v>19.573134998963937</v>
      </c>
      <c r="E57" s="63">
        <f t="shared" si="9"/>
        <v>-12.040624755698019</v>
      </c>
      <c r="F57" s="61">
        <f t="shared" si="9"/>
        <v>6.649932077650703</v>
      </c>
      <c r="G57" s="61">
        <f t="shared" si="8"/>
        <v>22.415850916952635</v>
      </c>
      <c r="H57" s="63">
        <f aca="true" t="shared" si="10" ref="H57:I60">H18/H17*100-100</f>
        <v>-6.036318715597815</v>
      </c>
      <c r="I57" s="63">
        <f t="shared" si="10"/>
        <v>-37.05152482283874</v>
      </c>
      <c r="J57" s="52"/>
    </row>
    <row r="58" spans="1:10" ht="10.5" customHeight="1">
      <c r="A58" s="54">
        <v>2005</v>
      </c>
      <c r="B58" s="61">
        <f>B19/B18*100-100</f>
        <v>0.7489183313535079</v>
      </c>
      <c r="C58" s="62">
        <f t="shared" si="7"/>
        <v>-12.81950795952956</v>
      </c>
      <c r="D58" s="62">
        <f aca="true" t="shared" si="11" ref="D58:F60">D19/D18*100-100</f>
        <v>-31.39564638316189</v>
      </c>
      <c r="E58" s="63">
        <f t="shared" si="11"/>
        <v>0.7044777621041334</v>
      </c>
      <c r="F58" s="61">
        <f t="shared" si="11"/>
        <v>7.3957814960361645</v>
      </c>
      <c r="G58" s="63">
        <f t="shared" si="8"/>
        <v>5.373557953197718</v>
      </c>
      <c r="H58" s="61">
        <f t="shared" si="10"/>
        <v>1.0857603598519887</v>
      </c>
      <c r="I58" s="63">
        <f t="shared" si="10"/>
        <v>7.744077398469713</v>
      </c>
      <c r="J58" s="52"/>
    </row>
    <row r="59" spans="1:10" ht="10.5" customHeight="1">
      <c r="A59" s="54">
        <v>2006</v>
      </c>
      <c r="B59" s="61">
        <f>B20/B19*100-100</f>
        <v>5.7520899394836675</v>
      </c>
      <c r="C59" s="62">
        <f t="shared" si="7"/>
        <v>-17.986378245641845</v>
      </c>
      <c r="D59" s="61">
        <f t="shared" si="11"/>
        <v>10.32196359756314</v>
      </c>
      <c r="E59" s="63">
        <f t="shared" si="11"/>
        <v>3.3397717149683928</v>
      </c>
      <c r="F59" s="63">
        <f t="shared" si="11"/>
        <v>7.2281754486186</v>
      </c>
      <c r="G59" s="63">
        <f t="shared" si="8"/>
        <v>-0.180965742041991</v>
      </c>
      <c r="H59" s="63">
        <f t="shared" si="10"/>
        <v>117.0366264849871</v>
      </c>
      <c r="I59" s="63">
        <f t="shared" si="10"/>
        <v>-65.69821930646674</v>
      </c>
      <c r="J59" s="52"/>
    </row>
    <row r="60" spans="1:10" ht="10.5" customHeight="1">
      <c r="A60" s="54">
        <v>2007</v>
      </c>
      <c r="B60" s="61">
        <f>B21/B20*100-100</f>
        <v>10.941030649851768</v>
      </c>
      <c r="C60" s="61">
        <f t="shared" si="7"/>
        <v>53.57155063573694</v>
      </c>
      <c r="D60" s="62">
        <f t="shared" si="11"/>
        <v>-24.919842137112184</v>
      </c>
      <c r="E60" s="63">
        <f t="shared" si="11"/>
        <v>11.353117233100619</v>
      </c>
      <c r="F60" s="63">
        <f t="shared" si="11"/>
        <v>6.014181604670881</v>
      </c>
      <c r="G60" s="63">
        <f t="shared" si="8"/>
        <v>16.350311143368202</v>
      </c>
      <c r="H60" s="63">
        <f t="shared" si="10"/>
        <v>-4.140337404617355</v>
      </c>
      <c r="I60" s="61">
        <f t="shared" si="10"/>
        <v>421.12335393711373</v>
      </c>
      <c r="J60" s="52"/>
    </row>
    <row r="61" spans="1:10" ht="10.5" customHeight="1">
      <c r="A61" s="51"/>
      <c r="B61" s="52"/>
      <c r="C61" s="52"/>
      <c r="D61" s="52"/>
      <c r="E61" s="52"/>
      <c r="F61" s="52"/>
      <c r="G61" s="52"/>
      <c r="H61" s="52"/>
      <c r="I61" s="52"/>
      <c r="J61" s="52"/>
    </row>
    <row r="62" spans="1:10" ht="10.5" customHeight="1">
      <c r="A62" s="71" t="s">
        <v>657</v>
      </c>
      <c r="B62" s="52"/>
      <c r="C62" s="52"/>
      <c r="D62" s="52"/>
      <c r="E62" s="52"/>
      <c r="F62" s="52"/>
      <c r="G62" s="52"/>
      <c r="H62" s="52"/>
      <c r="I62" s="52"/>
      <c r="J62" s="52"/>
    </row>
    <row r="63" spans="1:10" ht="11.25" customHeight="1">
      <c r="A63" s="71"/>
      <c r="B63" s="52"/>
      <c r="C63" s="52"/>
      <c r="D63" s="52"/>
      <c r="E63" s="52"/>
      <c r="F63" s="52"/>
      <c r="G63" s="52"/>
      <c r="H63" s="52"/>
      <c r="I63" s="52"/>
      <c r="J63" s="52"/>
    </row>
    <row r="64" spans="1:10" ht="11.25" customHeight="1">
      <c r="A64" s="51"/>
      <c r="B64" s="52"/>
      <c r="C64" s="52"/>
      <c r="D64" s="52"/>
      <c r="E64" s="52"/>
      <c r="F64" s="52"/>
      <c r="G64" s="52"/>
      <c r="H64" s="52"/>
      <c r="I64" s="52"/>
      <c r="J64" s="52"/>
    </row>
    <row r="65" spans="1:10" ht="11.25" customHeight="1">
      <c r="A65" s="51"/>
      <c r="B65" s="52"/>
      <c r="C65" s="52"/>
      <c r="D65" s="52"/>
      <c r="E65" s="52"/>
      <c r="F65" s="52"/>
      <c r="G65" s="52"/>
      <c r="H65" s="52"/>
      <c r="I65" s="52"/>
      <c r="J65" s="52"/>
    </row>
    <row r="66" spans="1:10" ht="11.25" customHeight="1">
      <c r="A66" s="51"/>
      <c r="B66" s="52"/>
      <c r="C66" s="52"/>
      <c r="D66" s="52"/>
      <c r="E66" s="52"/>
      <c r="F66" s="52"/>
      <c r="G66" s="52"/>
      <c r="H66" s="52"/>
      <c r="I66" s="52"/>
      <c r="J66" s="52"/>
    </row>
    <row r="67" spans="1:10" ht="11.25" customHeight="1">
      <c r="A67" s="51"/>
      <c r="B67" s="52"/>
      <c r="C67" s="52"/>
      <c r="D67" s="52"/>
      <c r="E67" s="52"/>
      <c r="F67" s="52"/>
      <c r="G67" s="52"/>
      <c r="H67" s="52"/>
      <c r="I67" s="52"/>
      <c r="J67" s="52"/>
    </row>
    <row r="68" spans="1:10" ht="11.25" customHeight="1">
      <c r="A68" s="51"/>
      <c r="B68" s="52"/>
      <c r="C68" s="52"/>
      <c r="D68" s="52"/>
      <c r="E68" s="52"/>
      <c r="F68" s="52"/>
      <c r="G68" s="52"/>
      <c r="H68" s="52"/>
      <c r="I68" s="52"/>
      <c r="J68" s="52"/>
    </row>
    <row r="69" spans="1:10" ht="11.25" customHeight="1">
      <c r="A69" s="51"/>
      <c r="B69" s="52"/>
      <c r="C69" s="52"/>
      <c r="D69" s="52"/>
      <c r="E69" s="52"/>
      <c r="F69" s="52"/>
      <c r="G69" s="52"/>
      <c r="H69" s="52"/>
      <c r="I69" s="52"/>
      <c r="J69" s="52"/>
    </row>
    <row r="70" spans="1:10" ht="11.25" customHeight="1">
      <c r="A70" s="51"/>
      <c r="B70" s="52"/>
      <c r="C70" s="52"/>
      <c r="D70" s="52"/>
      <c r="E70" s="52"/>
      <c r="F70" s="52"/>
      <c r="G70" s="52"/>
      <c r="H70" s="52"/>
      <c r="I70" s="52"/>
      <c r="J70" s="52"/>
    </row>
    <row r="82" ht="11.25" customHeight="1">
      <c r="A82" s="1035"/>
    </row>
    <row r="86" ht="11.25" customHeight="1">
      <c r="A86" s="1035"/>
    </row>
  </sheetData>
  <mergeCells count="1">
    <mergeCell ref="A7:A8"/>
  </mergeCells>
  <printOptions/>
  <pageMargins left="0.7874015748031497" right="0.7874015748031497" top="0.984251968503937" bottom="0.1968503937007874" header="0.5118110236220472" footer="0.5118110236220472"/>
  <pageSetup horizontalDpi="600" verticalDpi="600" orientation="portrait" paperSize="9" r:id="rId2"/>
  <headerFooter alignWithMargins="0">
    <oddHeader>&amp;C&amp;9- 18 -</oddHeader>
  </headerFooter>
  <drawing r:id="rId1"/>
</worksheet>
</file>

<file path=xl/worksheets/sheet15.xml><?xml version="1.0" encoding="utf-8"?>
<worksheet xmlns="http://schemas.openxmlformats.org/spreadsheetml/2006/main" xmlns:r="http://schemas.openxmlformats.org/officeDocument/2006/relationships">
  <dimension ref="A1:J83"/>
  <sheetViews>
    <sheetView workbookViewId="0" topLeftCell="A1">
      <selection activeCell="U37" sqref="U37"/>
    </sheetView>
  </sheetViews>
  <sheetFormatPr defaultColWidth="11.421875" defaultRowHeight="12.75"/>
  <cols>
    <col min="1" max="1" width="11.421875" style="1047" customWidth="1"/>
    <col min="2" max="2" width="9.7109375" style="1047" customWidth="1"/>
    <col min="3" max="3" width="8.7109375" style="1047" customWidth="1"/>
    <col min="4" max="5" width="8.421875" style="1047" bestFit="1" customWidth="1"/>
    <col min="6" max="6" width="9.140625" style="1047" bestFit="1" customWidth="1"/>
    <col min="7" max="7" width="11.7109375" style="1047" bestFit="1" customWidth="1"/>
    <col min="8" max="8" width="9.140625" style="1047" customWidth="1"/>
    <col min="9" max="9" width="8.421875" style="1047" customWidth="1"/>
    <col min="10" max="16384" width="11.421875" style="1047" customWidth="1"/>
  </cols>
  <sheetData>
    <row r="1" spans="1:8" ht="12.75">
      <c r="A1" s="1045"/>
      <c r="B1" s="1046"/>
      <c r="C1" s="1046"/>
      <c r="D1" s="1046"/>
      <c r="E1" s="1046"/>
      <c r="F1" s="1046"/>
      <c r="G1" s="1046"/>
      <c r="H1" s="1046"/>
    </row>
    <row r="2" spans="1:8" ht="12.75">
      <c r="A2" s="1045"/>
      <c r="B2" s="1046"/>
      <c r="C2" s="1046"/>
      <c r="D2" s="1046"/>
      <c r="E2" s="1046"/>
      <c r="F2" s="1046"/>
      <c r="G2" s="1046"/>
      <c r="H2" s="1046"/>
    </row>
    <row r="3" spans="1:9" ht="12.75">
      <c r="A3" s="1293" t="s">
        <v>633</v>
      </c>
      <c r="B3" s="1293"/>
      <c r="C3" s="1293"/>
      <c r="D3" s="1293"/>
      <c r="E3" s="1293"/>
      <c r="F3" s="1293"/>
      <c r="G3" s="1293"/>
      <c r="H3" s="1293"/>
      <c r="I3" s="1293"/>
    </row>
    <row r="4" spans="1:9" ht="12.75">
      <c r="A4" s="1293" t="s">
        <v>266</v>
      </c>
      <c r="B4" s="1293"/>
      <c r="C4" s="1293"/>
      <c r="D4" s="1293"/>
      <c r="E4" s="1293"/>
      <c r="F4" s="1293"/>
      <c r="G4" s="1293"/>
      <c r="H4" s="1293"/>
      <c r="I4" s="1293"/>
    </row>
    <row r="5" spans="1:8" ht="12.75">
      <c r="A5" s="1048"/>
      <c r="B5" s="1049"/>
      <c r="C5" s="1049"/>
      <c r="D5" s="1049"/>
      <c r="E5" s="1049"/>
      <c r="F5" s="1049"/>
      <c r="G5" s="1049"/>
      <c r="H5" s="1049"/>
    </row>
    <row r="6" spans="1:8" ht="10.5" customHeight="1">
      <c r="A6" s="1050"/>
      <c r="B6" s="1051"/>
      <c r="C6" s="1051"/>
      <c r="D6" s="1051"/>
      <c r="E6" s="1051"/>
      <c r="F6" s="1051"/>
      <c r="G6" s="1051"/>
      <c r="H6" s="1051"/>
    </row>
    <row r="7" spans="1:9" ht="10.5" customHeight="1">
      <c r="A7" s="1291" t="s">
        <v>232</v>
      </c>
      <c r="B7" s="1052" t="s">
        <v>224</v>
      </c>
      <c r="C7" s="1053" t="s">
        <v>225</v>
      </c>
      <c r="D7" s="1053"/>
      <c r="E7" s="1053"/>
      <c r="F7" s="1053"/>
      <c r="G7" s="1053"/>
      <c r="H7" s="1053"/>
      <c r="I7" s="1053"/>
    </row>
    <row r="8" spans="1:9" ht="10.5" customHeight="1">
      <c r="A8" s="1292"/>
      <c r="B8" s="1054" t="s">
        <v>226</v>
      </c>
      <c r="C8" s="1043" t="s">
        <v>153</v>
      </c>
      <c r="D8" s="1043" t="s">
        <v>599</v>
      </c>
      <c r="E8" s="1043" t="s">
        <v>600</v>
      </c>
      <c r="F8" s="1043" t="s">
        <v>601</v>
      </c>
      <c r="G8" s="1044" t="s">
        <v>154</v>
      </c>
      <c r="H8" s="1043" t="s">
        <v>602</v>
      </c>
      <c r="I8" s="1044" t="s">
        <v>228</v>
      </c>
    </row>
    <row r="9" spans="1:8" ht="10.5" customHeight="1">
      <c r="A9" s="570"/>
      <c r="B9" s="1055"/>
      <c r="C9" s="1051"/>
      <c r="D9" s="1051"/>
      <c r="E9" s="1051"/>
      <c r="F9" s="1051"/>
      <c r="G9" s="1051"/>
      <c r="H9" s="1051"/>
    </row>
    <row r="10" spans="1:9" ht="10.5" customHeight="1">
      <c r="A10" s="1294" t="s">
        <v>229</v>
      </c>
      <c r="B10" s="1294"/>
      <c r="C10" s="1294"/>
      <c r="D10" s="1294"/>
      <c r="E10" s="1294"/>
      <c r="F10" s="1294"/>
      <c r="G10" s="1294"/>
      <c r="H10" s="1294"/>
      <c r="I10" s="1294"/>
    </row>
    <row r="11" spans="1:8" ht="10.5" customHeight="1">
      <c r="A11" s="570"/>
      <c r="B11" s="1055"/>
      <c r="C11" s="1051"/>
      <c r="D11" s="1051"/>
      <c r="E11" s="1051"/>
      <c r="F11" s="1051"/>
      <c r="G11" s="1051"/>
      <c r="H11" s="1051"/>
    </row>
    <row r="12" spans="1:9" ht="10.5" customHeight="1">
      <c r="A12" s="1056">
        <v>1990</v>
      </c>
      <c r="B12" s="571">
        <v>147583</v>
      </c>
      <c r="C12" s="1057">
        <v>92370</v>
      </c>
      <c r="D12" s="1057">
        <v>6369</v>
      </c>
      <c r="E12" s="1057">
        <v>9933</v>
      </c>
      <c r="F12" s="1057">
        <v>22077</v>
      </c>
      <c r="G12" s="1057">
        <v>609</v>
      </c>
      <c r="H12" s="1057">
        <v>16225</v>
      </c>
      <c r="I12" s="103">
        <v>0</v>
      </c>
    </row>
    <row r="13" spans="1:9" ht="10.5" customHeight="1">
      <c r="A13" s="1056">
        <v>1995</v>
      </c>
      <c r="B13" s="1057">
        <v>105934.62056662206</v>
      </c>
      <c r="C13" s="1057">
        <v>12844.363757000001</v>
      </c>
      <c r="D13" s="1057">
        <v>29040.243</v>
      </c>
      <c r="E13" s="1057">
        <v>28206.775009622077</v>
      </c>
      <c r="F13" s="1057">
        <v>21702.9888</v>
      </c>
      <c r="G13" s="1057">
        <v>353.25</v>
      </c>
      <c r="H13" s="1057">
        <v>13787</v>
      </c>
      <c r="I13" s="103">
        <v>0</v>
      </c>
    </row>
    <row r="14" spans="1:9" ht="10.5" customHeight="1">
      <c r="A14" s="1056">
        <v>2000</v>
      </c>
      <c r="B14" s="1057">
        <v>104315.29066245508</v>
      </c>
      <c r="C14" s="1057">
        <v>1492.549992</v>
      </c>
      <c r="D14" s="1057">
        <v>27686.3862789772</v>
      </c>
      <c r="E14" s="1057">
        <v>39906.62435147787</v>
      </c>
      <c r="F14" s="1057">
        <v>23085.5364</v>
      </c>
      <c r="G14" s="1057">
        <v>1746.1086400000002</v>
      </c>
      <c r="H14" s="1057">
        <v>10398.085</v>
      </c>
      <c r="I14" s="103">
        <v>0</v>
      </c>
    </row>
    <row r="15" spans="1:9" ht="10.5" customHeight="1">
      <c r="A15" s="1056">
        <v>2001</v>
      </c>
      <c r="B15" s="1057">
        <v>113505.08592540001</v>
      </c>
      <c r="C15" s="1057">
        <v>1381.818297</v>
      </c>
      <c r="D15" s="1057">
        <v>31389.5490204</v>
      </c>
      <c r="E15" s="1057">
        <v>44094.093608</v>
      </c>
      <c r="F15" s="1057">
        <v>23436.54</v>
      </c>
      <c r="G15" s="1057">
        <v>2164.285</v>
      </c>
      <c r="H15" s="1057">
        <v>11038.8</v>
      </c>
      <c r="I15" s="103">
        <v>0</v>
      </c>
    </row>
    <row r="16" spans="1:9" ht="10.5" customHeight="1">
      <c r="A16" s="1056">
        <v>2002</v>
      </c>
      <c r="B16" s="1057">
        <v>113784.31877344</v>
      </c>
      <c r="C16" s="1057">
        <v>1237.48364</v>
      </c>
      <c r="D16" s="1057">
        <v>28185.94867744</v>
      </c>
      <c r="E16" s="1057">
        <v>41362.195256</v>
      </c>
      <c r="F16" s="1058">
        <v>30606.159600000003</v>
      </c>
      <c r="G16" s="1057">
        <v>2300</v>
      </c>
      <c r="H16" s="1057">
        <v>10092.5316</v>
      </c>
      <c r="I16" s="103">
        <v>0</v>
      </c>
    </row>
    <row r="17" spans="1:10" ht="10.5" customHeight="1">
      <c r="A17" s="1056">
        <v>2003</v>
      </c>
      <c r="B17" s="1057">
        <v>114763.25717935</v>
      </c>
      <c r="C17" s="1057">
        <v>1152.7181413499998</v>
      </c>
      <c r="D17" s="1057">
        <v>27836.967694</v>
      </c>
      <c r="E17" s="1057">
        <v>37556.954144</v>
      </c>
      <c r="F17" s="1059">
        <v>27692.6184</v>
      </c>
      <c r="G17" s="1057">
        <v>9315</v>
      </c>
      <c r="H17" s="1057">
        <v>11208.998800000001</v>
      </c>
      <c r="I17" s="103">
        <v>0</v>
      </c>
      <c r="J17" s="1057"/>
    </row>
    <row r="18" spans="1:10" ht="10.5" customHeight="1">
      <c r="A18" s="1056">
        <v>2004</v>
      </c>
      <c r="B18" s="1057">
        <v>111768.673399</v>
      </c>
      <c r="C18" s="1057">
        <v>939.697211</v>
      </c>
      <c r="D18" s="1057">
        <v>25479.270316</v>
      </c>
      <c r="E18" s="1057">
        <v>43460.928672</v>
      </c>
      <c r="F18" s="1057">
        <v>21567.1068</v>
      </c>
      <c r="G18" s="1057">
        <v>9294.64</v>
      </c>
      <c r="H18" s="1057">
        <v>11027.0304</v>
      </c>
      <c r="I18" s="103">
        <v>0</v>
      </c>
      <c r="J18" s="1057"/>
    </row>
    <row r="19" spans="1:10" ht="10.5" customHeight="1">
      <c r="A19" s="1056">
        <v>2005</v>
      </c>
      <c r="B19" s="1057">
        <v>111723.28571699999</v>
      </c>
      <c r="C19" s="1057">
        <v>971.860884</v>
      </c>
      <c r="D19" s="1057">
        <v>24975.016768999998</v>
      </c>
      <c r="E19" s="1057">
        <v>41540.211264</v>
      </c>
      <c r="F19" s="1057">
        <v>22971.9096</v>
      </c>
      <c r="G19" s="1057">
        <v>9290.977</v>
      </c>
      <c r="H19" s="1057">
        <v>11973.3102</v>
      </c>
      <c r="I19" s="103">
        <v>0</v>
      </c>
      <c r="J19" s="1057"/>
    </row>
    <row r="20" spans="1:10" ht="10.5" customHeight="1">
      <c r="A20" s="1056">
        <v>2006</v>
      </c>
      <c r="B20" s="1057">
        <v>110546.93887400001</v>
      </c>
      <c r="C20" s="1057">
        <v>1099.290294</v>
      </c>
      <c r="D20" s="1057">
        <v>26472.41242</v>
      </c>
      <c r="E20" s="1057">
        <v>40735.93296</v>
      </c>
      <c r="F20" s="1057">
        <v>22368.805200000003</v>
      </c>
      <c r="G20" s="1057">
        <v>9655.5</v>
      </c>
      <c r="H20" s="1057">
        <v>10214.998</v>
      </c>
      <c r="I20" s="103">
        <v>0</v>
      </c>
      <c r="J20" s="1057"/>
    </row>
    <row r="21" spans="1:10" ht="10.5" customHeight="1">
      <c r="A21" s="1056">
        <v>2007</v>
      </c>
      <c r="B21" s="1057">
        <v>102366.621911</v>
      </c>
      <c r="C21" s="1057">
        <v>834.1786989999999</v>
      </c>
      <c r="D21" s="1057">
        <v>17101.8417</v>
      </c>
      <c r="E21" s="1057">
        <v>36833.401312</v>
      </c>
      <c r="F21" s="1057">
        <v>28980.3204</v>
      </c>
      <c r="G21" s="1057">
        <v>9426.5</v>
      </c>
      <c r="H21" s="1057">
        <v>9190.379799999999</v>
      </c>
      <c r="I21" s="103">
        <v>0</v>
      </c>
      <c r="J21" s="1057"/>
    </row>
    <row r="22" spans="1:10" ht="10.5" customHeight="1">
      <c r="A22" s="570"/>
      <c r="B22" s="1057"/>
      <c r="C22" s="1057"/>
      <c r="D22" s="1057"/>
      <c r="E22" s="1057"/>
      <c r="F22" s="1057"/>
      <c r="G22" s="1057"/>
      <c r="H22" s="1057"/>
      <c r="J22" s="1057"/>
    </row>
    <row r="23" spans="1:9" ht="10.5" customHeight="1">
      <c r="A23" s="1295" t="s">
        <v>230</v>
      </c>
      <c r="B23" s="1295"/>
      <c r="C23" s="1295"/>
      <c r="D23" s="1295"/>
      <c r="E23" s="1295"/>
      <c r="F23" s="1295"/>
      <c r="G23" s="1295"/>
      <c r="H23" s="1295"/>
      <c r="I23" s="1295"/>
    </row>
    <row r="24" spans="1:8" ht="10.5" customHeight="1">
      <c r="A24" s="1050"/>
      <c r="B24" s="1051"/>
      <c r="C24" s="1051"/>
      <c r="D24" s="1051"/>
      <c r="E24" s="1051"/>
      <c r="F24" s="1051"/>
      <c r="G24" s="1051"/>
      <c r="H24" s="1051"/>
    </row>
    <row r="25" spans="1:9" ht="10.5" customHeight="1">
      <c r="A25" s="1056">
        <v>1990</v>
      </c>
      <c r="B25" s="1060">
        <v>100</v>
      </c>
      <c r="C25" s="1060">
        <v>62.58850951667875</v>
      </c>
      <c r="D25" s="1060">
        <v>4.315537697431275</v>
      </c>
      <c r="E25" s="1060">
        <v>6.730449984076757</v>
      </c>
      <c r="F25" s="1060">
        <v>14.959039997831727</v>
      </c>
      <c r="G25" s="1060">
        <v>0.4126491533577715</v>
      </c>
      <c r="H25" s="1060">
        <v>10.993813650623716</v>
      </c>
      <c r="I25" s="103">
        <v>0</v>
      </c>
    </row>
    <row r="26" spans="1:9" ht="10.5" customHeight="1">
      <c r="A26" s="1056">
        <v>1995</v>
      </c>
      <c r="B26" s="1060">
        <v>100</v>
      </c>
      <c r="C26" s="1060">
        <v>12.12480272105398</v>
      </c>
      <c r="D26" s="1060">
        <v>27.413363869781033</v>
      </c>
      <c r="E26" s="1060">
        <v>26.626588039632328</v>
      </c>
      <c r="F26" s="1060">
        <v>20.48715394827042</v>
      </c>
      <c r="G26" s="1060">
        <v>0.33346039105114067</v>
      </c>
      <c r="H26" s="1060">
        <v>13.014631030211115</v>
      </c>
      <c r="I26" s="103">
        <v>0</v>
      </c>
    </row>
    <row r="27" spans="1:9" ht="10.5" customHeight="1">
      <c r="A27" s="1056">
        <v>2000</v>
      </c>
      <c r="B27" s="1060">
        <v>100</v>
      </c>
      <c r="C27" s="1060">
        <v>1.430806531354655</v>
      </c>
      <c r="D27" s="1060">
        <v>26.54106229600146</v>
      </c>
      <c r="E27" s="1060">
        <v>38.255776404447076</v>
      </c>
      <c r="F27" s="1060">
        <v>22.13053930386918</v>
      </c>
      <c r="G27" s="1060">
        <v>1.6738760242255217</v>
      </c>
      <c r="H27" s="1060">
        <v>9.967939440102096</v>
      </c>
      <c r="I27" s="103">
        <v>0</v>
      </c>
    </row>
    <row r="28" spans="1:9" ht="10.5" customHeight="1">
      <c r="A28" s="1056">
        <v>2001</v>
      </c>
      <c r="B28" s="1060">
        <v>100</v>
      </c>
      <c r="C28" s="1060">
        <v>1.217406502743133</v>
      </c>
      <c r="D28" s="1060">
        <v>27.654751119285038</v>
      </c>
      <c r="E28" s="1060">
        <v>38.847680919761046</v>
      </c>
      <c r="F28" s="1060">
        <v>20.648008685182102</v>
      </c>
      <c r="G28" s="1060">
        <v>1.9067735884737824</v>
      </c>
      <c r="H28" s="1060">
        <v>9.725379184554894</v>
      </c>
      <c r="I28" s="103">
        <v>0</v>
      </c>
    </row>
    <row r="29" spans="1:9" ht="10.5" customHeight="1">
      <c r="A29" s="1056">
        <v>2002</v>
      </c>
      <c r="B29" s="1060">
        <v>100</v>
      </c>
      <c r="C29" s="1060">
        <v>1.0875695819421283</v>
      </c>
      <c r="D29" s="1060">
        <v>24.771382367338372</v>
      </c>
      <c r="E29" s="1060">
        <v>36.35140211047687</v>
      </c>
      <c r="F29" s="1060">
        <v>26.898398592991548</v>
      </c>
      <c r="G29" s="1060">
        <v>2.0213681681213136</v>
      </c>
      <c r="H29" s="1060">
        <v>8.86987917912977</v>
      </c>
      <c r="I29" s="103">
        <v>0</v>
      </c>
    </row>
    <row r="30" spans="1:9" ht="10.5" customHeight="1">
      <c r="A30" s="1056">
        <v>2003</v>
      </c>
      <c r="B30" s="1060">
        <v>100</v>
      </c>
      <c r="C30" s="1060">
        <f aca="true" t="shared" si="0" ref="C30:H30">C17/$B$17*100</f>
        <v>1.0044313569355672</v>
      </c>
      <c r="D30" s="1060">
        <f t="shared" si="0"/>
        <v>24.255993057513937</v>
      </c>
      <c r="E30" s="1060">
        <f t="shared" si="0"/>
        <v>32.72559098362524</v>
      </c>
      <c r="F30" s="1060">
        <f t="shared" si="0"/>
        <v>24.130212997285764</v>
      </c>
      <c r="G30" s="1060">
        <f t="shared" si="0"/>
        <v>8.116709327483344</v>
      </c>
      <c r="H30" s="1060">
        <f t="shared" si="0"/>
        <v>9.767062277156159</v>
      </c>
      <c r="I30" s="103">
        <v>0</v>
      </c>
    </row>
    <row r="31" spans="1:9" ht="10.5" customHeight="1">
      <c r="A31" s="1056">
        <v>2004</v>
      </c>
      <c r="B31" s="1060">
        <v>100</v>
      </c>
      <c r="C31" s="1060">
        <f aca="true" t="shared" si="1" ref="C31:H31">C18/$B$18*100</f>
        <v>0.8407518693949243</v>
      </c>
      <c r="D31" s="1060">
        <f t="shared" si="1"/>
        <v>22.796432614926214</v>
      </c>
      <c r="E31" s="1060">
        <f t="shared" si="1"/>
        <v>38.88471371298288</v>
      </c>
      <c r="F31" s="1060">
        <f t="shared" si="1"/>
        <v>19.296200038993184</v>
      </c>
      <c r="G31" s="1060">
        <f t="shared" si="1"/>
        <v>8.315961635170629</v>
      </c>
      <c r="H31" s="1060">
        <f t="shared" si="1"/>
        <v>9.865940128532168</v>
      </c>
      <c r="I31" s="103">
        <v>0</v>
      </c>
    </row>
    <row r="32" spans="1:9" ht="10.5" customHeight="1">
      <c r="A32" s="1056">
        <v>2005</v>
      </c>
      <c r="B32" s="1060">
        <v>100</v>
      </c>
      <c r="C32" s="1060">
        <f aca="true" t="shared" si="2" ref="C32:H32">C19/$B$19*100</f>
        <v>0.8698821179156568</v>
      </c>
      <c r="D32" s="1060">
        <f t="shared" si="2"/>
        <v>22.354352191415867</v>
      </c>
      <c r="E32" s="1060">
        <f t="shared" si="2"/>
        <v>37.18133690520272</v>
      </c>
      <c r="F32" s="1060">
        <f t="shared" si="2"/>
        <v>20.561433950473727</v>
      </c>
      <c r="G32" s="1060">
        <f t="shared" si="2"/>
        <v>8.316061365698154</v>
      </c>
      <c r="H32" s="1060">
        <f t="shared" si="2"/>
        <v>10.71693346929388</v>
      </c>
      <c r="I32" s="103">
        <v>0</v>
      </c>
    </row>
    <row r="33" spans="1:9" ht="10.5" customHeight="1">
      <c r="A33" s="1056">
        <v>2006</v>
      </c>
      <c r="B33" s="1060">
        <v>100</v>
      </c>
      <c r="C33" s="1060">
        <f aca="true" t="shared" si="3" ref="C33:H33">C20/$B$20*100</f>
        <v>0.9944104334295107</v>
      </c>
      <c r="D33" s="1060">
        <f t="shared" si="3"/>
        <v>23.94676206292145</v>
      </c>
      <c r="E33" s="1060">
        <f t="shared" si="3"/>
        <v>36.8494445661949</v>
      </c>
      <c r="F33" s="1060">
        <f t="shared" si="3"/>
        <v>20.234667217240343</v>
      </c>
      <c r="G33" s="1060">
        <f t="shared" si="3"/>
        <v>8.734298840246689</v>
      </c>
      <c r="H33" s="1060">
        <f t="shared" si="3"/>
        <v>9.240416879967091</v>
      </c>
      <c r="I33" s="103">
        <v>0</v>
      </c>
    </row>
    <row r="34" spans="1:9" ht="10.5" customHeight="1">
      <c r="A34" s="1056">
        <v>2007</v>
      </c>
      <c r="B34" s="1060">
        <v>100</v>
      </c>
      <c r="C34" s="1060">
        <f aca="true" t="shared" si="4" ref="C34:H34">C21/$B$21*100</f>
        <v>0.8148932566371635</v>
      </c>
      <c r="D34" s="1060">
        <f t="shared" si="4"/>
        <v>16.706462888722413</v>
      </c>
      <c r="E34" s="1060">
        <f t="shared" si="4"/>
        <v>35.98184703606206</v>
      </c>
      <c r="F34" s="1060">
        <f t="shared" si="4"/>
        <v>28.310322113780593</v>
      </c>
      <c r="G34" s="1060">
        <f t="shared" si="4"/>
        <v>9.208568011744713</v>
      </c>
      <c r="H34" s="1060">
        <f t="shared" si="4"/>
        <v>8.97790669305307</v>
      </c>
      <c r="I34" s="103">
        <v>0</v>
      </c>
    </row>
    <row r="35" spans="1:8" ht="10.5" customHeight="1">
      <c r="A35" s="570"/>
      <c r="B35" s="1057"/>
      <c r="C35" s="1060"/>
      <c r="D35" s="1060"/>
      <c r="E35" s="1060"/>
      <c r="F35" s="1060"/>
      <c r="G35" s="1060"/>
      <c r="H35" s="1060"/>
    </row>
    <row r="36" spans="1:9" ht="10.5" customHeight="1">
      <c r="A36" s="1275" t="s">
        <v>70</v>
      </c>
      <c r="B36" s="1275"/>
      <c r="C36" s="1275"/>
      <c r="D36" s="1275"/>
      <c r="E36" s="1275"/>
      <c r="F36" s="1275"/>
      <c r="G36" s="1275"/>
      <c r="H36" s="1275"/>
      <c r="I36" s="1275"/>
    </row>
    <row r="37" ht="10.5" customHeight="1"/>
    <row r="38" spans="1:9" ht="10.5" customHeight="1">
      <c r="A38" s="1056">
        <v>1990</v>
      </c>
      <c r="B38" s="1060">
        <v>100</v>
      </c>
      <c r="C38" s="1060">
        <v>100</v>
      </c>
      <c r="D38" s="1060">
        <v>100</v>
      </c>
      <c r="E38" s="1060">
        <v>100</v>
      </c>
      <c r="F38" s="1060">
        <v>100</v>
      </c>
      <c r="G38" s="1060">
        <v>100</v>
      </c>
      <c r="H38" s="1060">
        <v>100</v>
      </c>
      <c r="I38" s="66" t="s">
        <v>265</v>
      </c>
    </row>
    <row r="39" spans="1:9" ht="10.5" customHeight="1">
      <c r="A39" s="1056">
        <v>1995</v>
      </c>
      <c r="B39" s="1060">
        <v>71.77969045663936</v>
      </c>
      <c r="C39" s="1060">
        <f>C13/$C$12*100</f>
        <v>13.905341298040492</v>
      </c>
      <c r="D39" s="1060">
        <v>455.96236457842673</v>
      </c>
      <c r="E39" s="1060">
        <v>283.9703514509421</v>
      </c>
      <c r="F39" s="1060">
        <v>98.30587851610272</v>
      </c>
      <c r="G39" s="1060">
        <f>G13/G12*100</f>
        <v>58.00492610837439</v>
      </c>
      <c r="H39" s="1060">
        <v>84.97380585516179</v>
      </c>
      <c r="I39" s="66" t="s">
        <v>265</v>
      </c>
    </row>
    <row r="40" spans="1:9" ht="10.5" customHeight="1">
      <c r="A40" s="1056">
        <v>2000</v>
      </c>
      <c r="B40" s="1060">
        <v>70.68245710038086</v>
      </c>
      <c r="C40" s="1060">
        <v>1.6158384670347514</v>
      </c>
      <c r="D40" s="1060">
        <v>434.70538984106145</v>
      </c>
      <c r="E40" s="1060">
        <v>401.7580222639471</v>
      </c>
      <c r="F40" s="1060">
        <v>104.56826742763963</v>
      </c>
      <c r="G40" s="1060">
        <v>286.7173464696223</v>
      </c>
      <c r="H40" s="1060">
        <v>64.08681047765793</v>
      </c>
      <c r="I40" s="66" t="s">
        <v>265</v>
      </c>
    </row>
    <row r="41" spans="1:9" ht="10.5" customHeight="1">
      <c r="A41" s="1056">
        <v>2001</v>
      </c>
      <c r="B41" s="1060">
        <v>76.90932283894487</v>
      </c>
      <c r="C41" s="1060">
        <f>C15/$C$12*100</f>
        <v>1.4959600487171159</v>
      </c>
      <c r="D41" s="1060">
        <v>492.8489404992935</v>
      </c>
      <c r="E41" s="1060">
        <v>443.91516770361426</v>
      </c>
      <c r="F41" s="1060">
        <v>106.15817366490012</v>
      </c>
      <c r="G41" s="1060">
        <v>355.3834154351395</v>
      </c>
      <c r="H41" s="1060">
        <v>68.03574730354391</v>
      </c>
      <c r="I41" s="66" t="s">
        <v>265</v>
      </c>
    </row>
    <row r="42" spans="1:9" ht="10.5" customHeight="1">
      <c r="A42" s="1056">
        <v>2002</v>
      </c>
      <c r="B42" s="1060">
        <v>77.09852677709492</v>
      </c>
      <c r="C42" s="1060">
        <f>C16/$C$12*100</f>
        <v>1.3397029771570856</v>
      </c>
      <c r="D42" s="1060">
        <v>442.5490450218245</v>
      </c>
      <c r="E42" s="1060">
        <v>416.41191237289837</v>
      </c>
      <c r="F42" s="1060">
        <v>138.6336893599674</v>
      </c>
      <c r="G42" s="1060">
        <v>377.6683087027914</v>
      </c>
      <c r="H42" s="1060">
        <v>62.20358459167951</v>
      </c>
      <c r="I42" s="66" t="s">
        <v>265</v>
      </c>
    </row>
    <row r="43" spans="1:9" ht="10.5" customHeight="1">
      <c r="A43" s="1056">
        <v>2003</v>
      </c>
      <c r="B43" s="1060">
        <f>B17/B12*100</f>
        <v>77.7618405774039</v>
      </c>
      <c r="C43" s="1060">
        <f aca="true" t="shared" si="5" ref="C43:H43">C17/C12*100</f>
        <v>1.247935629912309</v>
      </c>
      <c r="D43" s="1060">
        <f t="shared" si="5"/>
        <v>437.06967646412306</v>
      </c>
      <c r="E43" s="1060">
        <f t="shared" si="5"/>
        <v>378.10283040370484</v>
      </c>
      <c r="F43" s="1060">
        <f t="shared" si="5"/>
        <v>125.43651039543415</v>
      </c>
      <c r="G43" s="1148">
        <f t="shared" si="5"/>
        <v>1529.5566502463053</v>
      </c>
      <c r="H43" s="1060">
        <f t="shared" si="5"/>
        <v>69.08473836671803</v>
      </c>
      <c r="I43" s="66" t="s">
        <v>265</v>
      </c>
    </row>
    <row r="44" spans="1:9" ht="10.5" customHeight="1">
      <c r="A44" s="1056">
        <v>2004</v>
      </c>
      <c r="B44" s="1060">
        <f>B18/B12*100</f>
        <v>75.73275607556427</v>
      </c>
      <c r="C44" s="1060">
        <f aca="true" t="shared" si="6" ref="C44:H44">C18/C12*100</f>
        <v>1.01731862184692</v>
      </c>
      <c r="D44" s="1060">
        <f t="shared" si="6"/>
        <v>400.0513474014759</v>
      </c>
      <c r="E44" s="1060">
        <f t="shared" si="6"/>
        <v>437.5408101479915</v>
      </c>
      <c r="F44" s="1060">
        <f t="shared" si="6"/>
        <v>97.69038728088056</v>
      </c>
      <c r="G44" s="1148">
        <f t="shared" si="6"/>
        <v>1526.2134646962234</v>
      </c>
      <c r="H44" s="1060">
        <f t="shared" si="6"/>
        <v>67.96320739599383</v>
      </c>
      <c r="I44" s="66" t="s">
        <v>265</v>
      </c>
    </row>
    <row r="45" spans="1:9" ht="10.5" customHeight="1">
      <c r="A45" s="1056">
        <v>2005</v>
      </c>
      <c r="B45" s="1060">
        <f aca="true" t="shared" si="7" ref="B45:H45">B19/B12*100</f>
        <v>75.70200207137678</v>
      </c>
      <c r="C45" s="1060">
        <f t="shared" si="7"/>
        <v>1.0521390971094513</v>
      </c>
      <c r="D45" s="1060">
        <f t="shared" si="7"/>
        <v>392.134036253729</v>
      </c>
      <c r="E45" s="1060">
        <f t="shared" si="7"/>
        <v>418.2040799758381</v>
      </c>
      <c r="F45" s="1060">
        <f t="shared" si="7"/>
        <v>104.05358336730535</v>
      </c>
      <c r="G45" s="1148">
        <f t="shared" si="7"/>
        <v>1525.611986863711</v>
      </c>
      <c r="H45" s="1060">
        <f t="shared" si="7"/>
        <v>73.79544036979969</v>
      </c>
      <c r="I45" s="66" t="s">
        <v>265</v>
      </c>
    </row>
    <row r="46" spans="1:9" ht="10.5" customHeight="1">
      <c r="A46" s="1056">
        <v>2006</v>
      </c>
      <c r="B46" s="1060">
        <f>B20/B12*100</f>
        <v>74.90492731141121</v>
      </c>
      <c r="C46" s="1060">
        <f aca="true" t="shared" si="8" ref="C46:H46">C20/C12*100</f>
        <v>1.190094504709321</v>
      </c>
      <c r="D46" s="1060">
        <f t="shared" si="8"/>
        <v>415.64472319045376</v>
      </c>
      <c r="E46" s="1060">
        <f t="shared" si="8"/>
        <v>410.10704681365144</v>
      </c>
      <c r="F46" s="1060">
        <f t="shared" si="8"/>
        <v>101.32176110884632</v>
      </c>
      <c r="G46" s="1148">
        <f t="shared" si="8"/>
        <v>1585.4679802955666</v>
      </c>
      <c r="H46" s="1060">
        <f t="shared" si="8"/>
        <v>62.958385208012324</v>
      </c>
      <c r="I46" s="66" t="s">
        <v>265</v>
      </c>
    </row>
    <row r="47" spans="1:9" ht="10.5" customHeight="1">
      <c r="A47" s="1056">
        <v>2007</v>
      </c>
      <c r="B47" s="1060">
        <f>B21/$B$12*100</f>
        <v>69.36206874165724</v>
      </c>
      <c r="C47" s="1060">
        <f>C21/$C$12*100</f>
        <v>0.9030840088773411</v>
      </c>
      <c r="D47" s="1060">
        <f>D21/$D$12*100</f>
        <v>268.5169053226566</v>
      </c>
      <c r="E47" s="1060">
        <f>E21/$E$12*100</f>
        <v>370.8184970502366</v>
      </c>
      <c r="F47" s="1060">
        <f>F21/$F$12*100</f>
        <v>131.2692865878516</v>
      </c>
      <c r="G47" s="1148">
        <f>G21/$G$12*100</f>
        <v>1547.865353037767</v>
      </c>
      <c r="H47" s="1060">
        <f>H21/$H$12*100</f>
        <v>56.643326964560856</v>
      </c>
      <c r="I47" s="66" t="s">
        <v>265</v>
      </c>
    </row>
    <row r="48" spans="1:8" ht="10.5" customHeight="1">
      <c r="A48" s="570"/>
      <c r="B48" s="1060"/>
      <c r="C48" s="1060"/>
      <c r="D48" s="1060"/>
      <c r="E48" s="1060"/>
      <c r="F48" s="1060"/>
      <c r="G48" s="1060"/>
      <c r="H48" s="1060"/>
    </row>
    <row r="49" spans="1:9" ht="10.5" customHeight="1">
      <c r="A49" s="1275" t="s">
        <v>71</v>
      </c>
      <c r="B49" s="1275"/>
      <c r="C49" s="1275"/>
      <c r="D49" s="1275"/>
      <c r="E49" s="1275"/>
      <c r="F49" s="1275"/>
      <c r="G49" s="1275"/>
      <c r="H49" s="1275"/>
      <c r="I49" s="1275"/>
    </row>
    <row r="50" ht="10.5" customHeight="1"/>
    <row r="51" spans="1:9" ht="10.5" customHeight="1">
      <c r="A51" s="1056">
        <v>1990</v>
      </c>
      <c r="B51" s="1063">
        <v>-9.473832715852495</v>
      </c>
      <c r="C51" s="1064">
        <f>C12/100847*100-100</f>
        <v>-8.405802849861672</v>
      </c>
      <c r="D51" s="1064">
        <v>-33.752860411899306</v>
      </c>
      <c r="E51" s="1064">
        <v>-5.964214711729625</v>
      </c>
      <c r="F51" s="1064">
        <v>-7.697131867212974</v>
      </c>
      <c r="G51" s="1062" t="s">
        <v>231</v>
      </c>
      <c r="H51" s="1062" t="s">
        <v>231</v>
      </c>
      <c r="I51" s="971" t="s">
        <v>231</v>
      </c>
    </row>
    <row r="52" spans="1:9" ht="10.5" customHeight="1">
      <c r="A52" s="1056">
        <v>1995</v>
      </c>
      <c r="B52" s="1065">
        <v>0.658121820776941</v>
      </c>
      <c r="C52" s="1064">
        <f>C13/17616*100-100</f>
        <v>-27.086945066984555</v>
      </c>
      <c r="D52" s="1066">
        <v>2.218384371700097</v>
      </c>
      <c r="E52" s="1066">
        <v>18.515861384966698</v>
      </c>
      <c r="F52" s="1066">
        <v>8.650757446808498</v>
      </c>
      <c r="G52" s="1066">
        <v>31.80970149253733</v>
      </c>
      <c r="H52" s="1064">
        <v>-9.134647070454093</v>
      </c>
      <c r="I52" s="66" t="s">
        <v>265</v>
      </c>
    </row>
    <row r="53" spans="1:9" ht="11.25" customHeight="1">
      <c r="A53" s="1056">
        <v>2000</v>
      </c>
      <c r="B53" s="1149">
        <v>-1.9422820573031032</v>
      </c>
      <c r="C53" s="1064">
        <v>-25.998242426640488</v>
      </c>
      <c r="D53" s="1066">
        <v>-4.218961282426363</v>
      </c>
      <c r="E53" s="1066">
        <v>-1.4546827098265425</v>
      </c>
      <c r="F53" s="1066">
        <v>3.0870249687450695</v>
      </c>
      <c r="G53" s="1066">
        <v>19.7685880120886</v>
      </c>
      <c r="H53" s="1066">
        <v>-6.415128404540411</v>
      </c>
      <c r="I53" s="66" t="s">
        <v>265</v>
      </c>
    </row>
    <row r="54" spans="1:9" ht="11.25" customHeight="1">
      <c r="A54" s="1056">
        <v>2001</v>
      </c>
      <c r="B54" s="1065">
        <v>8.809633951633614</v>
      </c>
      <c r="C54" s="1064">
        <f>C15/C14*100-100</f>
        <v>-7.418960543601003</v>
      </c>
      <c r="D54" s="1066">
        <v>13.375392166057736</v>
      </c>
      <c r="E54" s="1066">
        <v>10.493168301184724</v>
      </c>
      <c r="F54" s="1066">
        <v>1.5204481018686664</v>
      </c>
      <c r="G54" s="1066">
        <v>23.949045919616992</v>
      </c>
      <c r="H54" s="1066">
        <v>6.161855764787447</v>
      </c>
      <c r="I54" s="66" t="s">
        <v>265</v>
      </c>
    </row>
    <row r="55" spans="1:9" ht="11.25" customHeight="1">
      <c r="A55" s="1056">
        <v>2002</v>
      </c>
      <c r="B55" s="1065">
        <v>0.24600910678445587</v>
      </c>
      <c r="C55" s="1064">
        <f>C16/C15*100-100</f>
        <v>-10.4452703595949</v>
      </c>
      <c r="D55" s="1066">
        <v>-10.205945746076154</v>
      </c>
      <c r="E55" s="1066">
        <v>-6.1956106327681795</v>
      </c>
      <c r="F55" s="1065">
        <v>30.59162999316453</v>
      </c>
      <c r="G55" s="1065">
        <v>6.2706621355320635</v>
      </c>
      <c r="H55" s="1066">
        <v>-8.572203500380468</v>
      </c>
      <c r="I55" s="66" t="s">
        <v>265</v>
      </c>
    </row>
    <row r="56" spans="1:9" ht="11.25" customHeight="1">
      <c r="A56" s="1056">
        <v>2003</v>
      </c>
      <c r="B56" s="1065">
        <f>B17/B16*100-100</f>
        <v>0.8603456227208142</v>
      </c>
      <c r="C56" s="1064">
        <f>C17/C16*100-100</f>
        <v>-6.849827820754072</v>
      </c>
      <c r="D56" s="1066">
        <f>D17/D16*100-100</f>
        <v>-1.2381381497345956</v>
      </c>
      <c r="E56" s="1066">
        <f>E17/E16*100-100</f>
        <v>-9.199804527899204</v>
      </c>
      <c r="F56" s="1065">
        <f>F17/F16*100-100</f>
        <v>-9.51946025923489</v>
      </c>
      <c r="G56" s="1065">
        <f>G17/G16*100-100</f>
        <v>305</v>
      </c>
      <c r="H56" s="1065">
        <f>H17/H16*100-100</f>
        <v>11.062310669406287</v>
      </c>
      <c r="I56" s="66" t="s">
        <v>265</v>
      </c>
    </row>
    <row r="57" spans="1:9" ht="11.25" customHeight="1">
      <c r="A57" s="1056">
        <v>2004</v>
      </c>
      <c r="B57" s="1065">
        <f aca="true" t="shared" si="9" ref="B57:H57">B18/B17*100-100</f>
        <v>-2.609357606215468</v>
      </c>
      <c r="C57" s="1064">
        <f t="shared" si="9"/>
        <v>-18.479880094584217</v>
      </c>
      <c r="D57" s="1064">
        <f t="shared" si="9"/>
        <v>-8.469663089446982</v>
      </c>
      <c r="E57" s="1066">
        <f t="shared" si="9"/>
        <v>15.720056811218285</v>
      </c>
      <c r="F57" s="1066">
        <f t="shared" si="9"/>
        <v>-22.11965481747295</v>
      </c>
      <c r="G57" s="1065">
        <f t="shared" si="9"/>
        <v>-0.21857219538378558</v>
      </c>
      <c r="H57" s="1066">
        <f t="shared" si="9"/>
        <v>-1.6234135023727703</v>
      </c>
      <c r="I57" s="66" t="s">
        <v>265</v>
      </c>
    </row>
    <row r="58" spans="1:9" ht="11.25" customHeight="1">
      <c r="A58" s="1056">
        <v>2005</v>
      </c>
      <c r="B58" s="1065">
        <f aca="true" t="shared" si="10" ref="B58:C60">B19/B18*100-100</f>
        <v>-0.040608589705612985</v>
      </c>
      <c r="C58" s="1065">
        <f t="shared" si="10"/>
        <v>3.4227698692190813</v>
      </c>
      <c r="D58" s="1064">
        <f aca="true" t="shared" si="11" ref="D58:H60">D19/D18*100-100</f>
        <v>-1.9790737362025226</v>
      </c>
      <c r="E58" s="1064">
        <f t="shared" si="11"/>
        <v>-4.419411795122173</v>
      </c>
      <c r="F58" s="1065">
        <f t="shared" si="11"/>
        <v>6.513635848457881</v>
      </c>
      <c r="G58" s="1065">
        <f t="shared" si="11"/>
        <v>-0.03940981038532243</v>
      </c>
      <c r="H58" s="1065">
        <f t="shared" si="11"/>
        <v>8.58145634567218</v>
      </c>
      <c r="I58" s="66" t="s">
        <v>265</v>
      </c>
    </row>
    <row r="59" spans="1:9" ht="11.25" customHeight="1">
      <c r="A59" s="1056">
        <v>2006</v>
      </c>
      <c r="B59" s="1065">
        <f t="shared" si="10"/>
        <v>-1.0529110699265658</v>
      </c>
      <c r="C59" s="1066">
        <f t="shared" si="10"/>
        <v>13.111898225137324</v>
      </c>
      <c r="D59" s="1066">
        <f t="shared" si="11"/>
        <v>5.995574156565269</v>
      </c>
      <c r="E59" s="1064">
        <f t="shared" si="11"/>
        <v>-1.936143990430324</v>
      </c>
      <c r="F59" s="1066">
        <f t="shared" si="11"/>
        <v>-2.625399500962672</v>
      </c>
      <c r="G59" s="1065">
        <f t="shared" si="11"/>
        <v>3.92340870072114</v>
      </c>
      <c r="H59" s="1066">
        <f t="shared" si="11"/>
        <v>-14.68526389636176</v>
      </c>
      <c r="I59" s="66" t="s">
        <v>265</v>
      </c>
    </row>
    <row r="60" spans="1:9" ht="11.25" customHeight="1">
      <c r="A60" s="1056">
        <v>2007</v>
      </c>
      <c r="B60" s="1065">
        <f t="shared" si="10"/>
        <v>-7.399858418806005</v>
      </c>
      <c r="C60" s="1066">
        <f t="shared" si="10"/>
        <v>-24.116613823209093</v>
      </c>
      <c r="D60" s="1066">
        <f t="shared" si="11"/>
        <v>-35.39749446076361</v>
      </c>
      <c r="E60" s="1064">
        <f t="shared" si="11"/>
        <v>-9.580071854085247</v>
      </c>
      <c r="F60" s="1065">
        <f t="shared" si="11"/>
        <v>29.556854471601355</v>
      </c>
      <c r="G60" s="1065">
        <f t="shared" si="11"/>
        <v>-2.371705245714878</v>
      </c>
      <c r="H60" s="1066">
        <f t="shared" si="11"/>
        <v>-10.030527661385747</v>
      </c>
      <c r="I60" s="66" t="s">
        <v>265</v>
      </c>
    </row>
    <row r="61" ht="11.25" customHeight="1"/>
    <row r="62" ht="11.25" customHeight="1"/>
    <row r="63" ht="11.25" customHeight="1"/>
    <row r="64" ht="11.25" customHeight="1"/>
    <row r="65" ht="11.25" customHeight="1"/>
    <row r="66" ht="11.25" customHeight="1"/>
    <row r="67" ht="11.25" customHeight="1"/>
    <row r="68" ht="11.25" customHeight="1"/>
    <row r="69" ht="11.25" customHeight="1"/>
    <row r="79" ht="12.75">
      <c r="A79" s="1067"/>
    </row>
    <row r="83" ht="12.75">
      <c r="A83" s="1067"/>
    </row>
  </sheetData>
  <mergeCells count="7">
    <mergeCell ref="A36:I36"/>
    <mergeCell ref="A49:I49"/>
    <mergeCell ref="A7:A8"/>
    <mergeCell ref="A3:I3"/>
    <mergeCell ref="A4:I4"/>
    <mergeCell ref="A10:I10"/>
    <mergeCell ref="A23:I23"/>
  </mergeCells>
  <printOptions/>
  <pageMargins left="0.7874015748031497" right="0.7874015748031497" top="0.984251968503937" bottom="0.3937007874015748" header="0.5118110236220472" footer="0.5118110236220472"/>
  <pageSetup horizontalDpi="600" verticalDpi="600" orientation="portrait" paperSize="9" r:id="rId1"/>
  <headerFooter alignWithMargins="0">
    <oddHeader>&amp;C&amp;9- 19 -</oddHeader>
  </headerFooter>
</worksheet>
</file>

<file path=xl/worksheets/sheet16.xml><?xml version="1.0" encoding="utf-8"?>
<worksheet xmlns="http://schemas.openxmlformats.org/spreadsheetml/2006/main" xmlns:r="http://schemas.openxmlformats.org/officeDocument/2006/relationships">
  <dimension ref="A1:AI95"/>
  <sheetViews>
    <sheetView workbookViewId="0" topLeftCell="A7">
      <selection activeCell="U37" sqref="U37"/>
    </sheetView>
  </sheetViews>
  <sheetFormatPr defaultColWidth="11.421875" defaultRowHeight="12.75"/>
  <cols>
    <col min="1" max="1" width="2.8515625" style="108" customWidth="1"/>
    <col min="2" max="2" width="6.8515625" style="108" customWidth="1"/>
    <col min="3" max="3" width="29.8515625" style="108" bestFit="1" customWidth="1"/>
    <col min="4" max="4" width="4.140625" style="108" bestFit="1" customWidth="1"/>
    <col min="5" max="5" width="6.00390625" style="108" customWidth="1"/>
    <col min="6" max="7" width="4.28125" style="108" customWidth="1"/>
    <col min="8" max="8" width="5.140625" style="108" customWidth="1"/>
    <col min="9" max="10" width="5.28125" style="108" customWidth="1"/>
    <col min="11" max="11" width="5.00390625" style="108" customWidth="1"/>
    <col min="12" max="12" width="4.28125" style="108" customWidth="1"/>
    <col min="13" max="13" width="5.421875" style="108" customWidth="1"/>
    <col min="14" max="14" width="5.28125" style="108" customWidth="1"/>
    <col min="15" max="15" width="4.421875" style="108" customWidth="1"/>
    <col min="16" max="16" width="5.140625" style="108" customWidth="1"/>
    <col min="17" max="17" width="4.57421875" style="108" bestFit="1" customWidth="1"/>
    <col min="18" max="18" width="4.57421875" style="108" customWidth="1"/>
    <col min="19" max="19" width="5.140625" style="108" customWidth="1"/>
    <col min="20" max="20" width="4.28125" style="108" customWidth="1"/>
    <col min="21" max="21" width="3.57421875" style="108" customWidth="1"/>
    <col min="22" max="22" width="5.28125" style="108" customWidth="1"/>
    <col min="23" max="23" width="5.00390625" style="108" customWidth="1"/>
    <col min="24" max="24" width="4.57421875" style="108" customWidth="1"/>
    <col min="25" max="25" width="5.28125" style="108" customWidth="1"/>
    <col min="26" max="26" width="5.00390625" style="108" customWidth="1"/>
    <col min="27" max="27" width="4.7109375" style="108" customWidth="1"/>
    <col min="28" max="28" width="4.57421875" style="108" customWidth="1"/>
    <col min="29" max="29" width="5.28125" style="108" customWidth="1"/>
    <col min="30" max="30" width="4.421875" style="108" customWidth="1"/>
    <col min="31" max="31" width="4.8515625" style="108" customWidth="1"/>
    <col min="32" max="34" width="6.7109375" style="108" customWidth="1"/>
    <col min="35" max="35" width="4.28125" style="108" bestFit="1" customWidth="1"/>
    <col min="36" max="16384" width="11.421875" style="108" customWidth="1"/>
  </cols>
  <sheetData>
    <row r="1" spans="1:35" s="107" customFormat="1" ht="12">
      <c r="A1" s="105" t="s">
        <v>270</v>
      </c>
      <c r="B1" s="106"/>
      <c r="C1" s="106"/>
      <c r="D1" s="106"/>
      <c r="E1" s="106"/>
      <c r="F1" s="106"/>
      <c r="G1" s="106"/>
      <c r="H1" s="106"/>
      <c r="I1" s="106"/>
      <c r="J1" s="106"/>
      <c r="K1" s="106"/>
      <c r="L1" s="106"/>
      <c r="M1" s="105"/>
      <c r="N1" s="105"/>
      <c r="O1" s="105"/>
      <c r="P1" s="105" t="s">
        <v>271</v>
      </c>
      <c r="Q1" s="105"/>
      <c r="R1" s="105"/>
      <c r="S1" s="105"/>
      <c r="T1" s="106"/>
      <c r="U1" s="106"/>
      <c r="V1" s="106"/>
      <c r="W1" s="106"/>
      <c r="X1" s="106"/>
      <c r="Y1" s="106"/>
      <c r="Z1" s="106"/>
      <c r="AA1" s="106"/>
      <c r="AB1" s="106"/>
      <c r="AC1" s="106"/>
      <c r="AD1" s="106"/>
      <c r="AE1" s="106"/>
      <c r="AF1" s="106"/>
      <c r="AG1" s="106"/>
      <c r="AH1" s="106"/>
      <c r="AI1" s="106"/>
    </row>
    <row r="2" spans="1:35" s="107" customFormat="1" ht="3.75" customHeight="1">
      <c r="A2" s="105"/>
      <c r="B2" s="106"/>
      <c r="C2" s="106"/>
      <c r="D2" s="106"/>
      <c r="E2" s="106"/>
      <c r="F2" s="106"/>
      <c r="G2" s="106"/>
      <c r="H2" s="106"/>
      <c r="I2" s="106"/>
      <c r="J2" s="106"/>
      <c r="K2" s="106"/>
      <c r="L2" s="106"/>
      <c r="M2" s="105"/>
      <c r="N2" s="105"/>
      <c r="O2" s="105"/>
      <c r="P2" s="105"/>
      <c r="Q2" s="105"/>
      <c r="R2" s="105"/>
      <c r="S2" s="105"/>
      <c r="T2" s="106"/>
      <c r="U2" s="106"/>
      <c r="V2" s="106"/>
      <c r="W2" s="106"/>
      <c r="X2" s="106"/>
      <c r="Y2" s="106"/>
      <c r="Z2" s="106"/>
      <c r="AA2" s="106"/>
      <c r="AB2" s="106"/>
      <c r="AC2" s="106"/>
      <c r="AD2" s="106"/>
      <c r="AE2" s="106"/>
      <c r="AF2" s="106"/>
      <c r="AG2" s="106"/>
      <c r="AH2" s="106"/>
      <c r="AI2" s="106"/>
    </row>
    <row r="3" spans="1:35" s="107" customFormat="1" ht="3.75" customHeight="1">
      <c r="A3" s="105"/>
      <c r="B3" s="106"/>
      <c r="C3" s="106"/>
      <c r="D3" s="106"/>
      <c r="E3" s="106"/>
      <c r="F3" s="106"/>
      <c r="G3" s="106"/>
      <c r="H3" s="106"/>
      <c r="I3" s="106"/>
      <c r="J3" s="106"/>
      <c r="K3" s="106"/>
      <c r="L3" s="106"/>
      <c r="M3" s="105"/>
      <c r="N3" s="105"/>
      <c r="O3" s="105"/>
      <c r="P3" s="105"/>
      <c r="Q3" s="105"/>
      <c r="R3" s="105"/>
      <c r="S3" s="105"/>
      <c r="T3" s="106"/>
      <c r="U3" s="106"/>
      <c r="V3" s="106"/>
      <c r="W3" s="106"/>
      <c r="X3" s="106"/>
      <c r="Y3" s="106"/>
      <c r="Z3" s="106"/>
      <c r="AA3" s="106"/>
      <c r="AB3" s="106"/>
      <c r="AC3" s="106"/>
      <c r="AD3" s="106"/>
      <c r="AE3" s="106"/>
      <c r="AF3" s="106"/>
      <c r="AG3" s="106"/>
      <c r="AH3" s="106"/>
      <c r="AI3" s="106"/>
    </row>
    <row r="4" spans="1:35" s="107" customFormat="1" ht="3.75" customHeight="1">
      <c r="A4" s="108"/>
      <c r="B4" s="108"/>
      <c r="C4" s="108"/>
      <c r="D4" s="108"/>
      <c r="E4" s="108"/>
      <c r="F4" s="108"/>
      <c r="G4" s="108"/>
      <c r="H4" s="108"/>
      <c r="I4" s="108"/>
      <c r="J4" s="108"/>
      <c r="K4" s="108"/>
      <c r="L4" s="108"/>
      <c r="M4" s="108"/>
      <c r="X4" s="108"/>
      <c r="Z4" s="108"/>
      <c r="AA4" s="108"/>
      <c r="AI4" s="108"/>
    </row>
    <row r="5" spans="1:35" s="107" customFormat="1" ht="3.75" customHeight="1">
      <c r="A5" s="108"/>
      <c r="B5" s="108"/>
      <c r="C5" s="108"/>
      <c r="D5" s="108"/>
      <c r="E5" s="108"/>
      <c r="F5" s="108"/>
      <c r="G5" s="108"/>
      <c r="H5" s="108"/>
      <c r="I5" s="108"/>
      <c r="J5" s="108"/>
      <c r="K5" s="108"/>
      <c r="L5" s="108"/>
      <c r="M5" s="108"/>
      <c r="O5" s="105"/>
      <c r="X5" s="108"/>
      <c r="Z5" s="108"/>
      <c r="AA5" s="108"/>
      <c r="AI5" s="108"/>
    </row>
    <row r="6" spans="1:35" s="107" customFormat="1" ht="3.75" customHeight="1" thickBot="1">
      <c r="A6" s="108"/>
      <c r="B6" s="108"/>
      <c r="C6" s="108"/>
      <c r="D6" s="108"/>
      <c r="E6" s="108"/>
      <c r="F6" s="108"/>
      <c r="G6" s="108"/>
      <c r="H6" s="108"/>
      <c r="I6" s="108"/>
      <c r="J6" s="108"/>
      <c r="K6" s="108"/>
      <c r="L6" s="108"/>
      <c r="M6" s="108"/>
      <c r="X6" s="108"/>
      <c r="Z6" s="108"/>
      <c r="AA6" s="108"/>
      <c r="AI6" s="108"/>
    </row>
    <row r="7" spans="1:35" s="107" customFormat="1" ht="10.5" customHeight="1">
      <c r="A7" s="109"/>
      <c r="B7" s="110"/>
      <c r="C7" s="110"/>
      <c r="D7" s="111"/>
      <c r="E7" s="112"/>
      <c r="F7" s="110"/>
      <c r="G7" s="110"/>
      <c r="H7" s="110"/>
      <c r="I7" s="112"/>
      <c r="J7" s="110"/>
      <c r="K7" s="110"/>
      <c r="L7" s="1238"/>
      <c r="M7" s="112"/>
      <c r="N7" s="110"/>
      <c r="O7" s="1238"/>
      <c r="P7" s="112"/>
      <c r="Q7" s="110"/>
      <c r="R7" s="110"/>
      <c r="S7" s="110"/>
      <c r="T7" s="1238"/>
      <c r="U7" s="110"/>
      <c r="V7" s="1238"/>
      <c r="W7" s="110"/>
      <c r="X7" s="1239"/>
      <c r="Y7" s="110"/>
      <c r="Z7" s="1240"/>
      <c r="AA7" s="1239"/>
      <c r="AB7" s="110"/>
      <c r="AC7" s="1241"/>
      <c r="AD7" s="110"/>
      <c r="AE7" s="1238"/>
      <c r="AF7" s="113"/>
      <c r="AG7" s="113"/>
      <c r="AH7" s="113"/>
      <c r="AI7" s="114"/>
    </row>
    <row r="8" spans="1:35" s="107" customFormat="1" ht="11.25" customHeight="1">
      <c r="A8" s="115"/>
      <c r="B8" s="116" t="s">
        <v>272</v>
      </c>
      <c r="C8" s="117"/>
      <c r="D8" s="118"/>
      <c r="E8" s="1242" t="s">
        <v>597</v>
      </c>
      <c r="F8" s="1243"/>
      <c r="G8" s="1243"/>
      <c r="H8" s="1243"/>
      <c r="I8" s="1242" t="s">
        <v>598</v>
      </c>
      <c r="J8" s="1244"/>
      <c r="K8" s="1245"/>
      <c r="L8" s="119"/>
      <c r="M8" s="1242" t="s">
        <v>599</v>
      </c>
      <c r="N8" s="1246"/>
      <c r="O8" s="1247"/>
      <c r="P8" s="1242" t="s">
        <v>273</v>
      </c>
      <c r="Q8" s="1244"/>
      <c r="R8" s="1244"/>
      <c r="S8" s="1244"/>
      <c r="T8" s="1248"/>
      <c r="U8" s="1244" t="s">
        <v>600</v>
      </c>
      <c r="V8" s="1248"/>
      <c r="W8" s="1249" t="s">
        <v>274</v>
      </c>
      <c r="X8" s="1245"/>
      <c r="Y8" s="1243"/>
      <c r="Z8" s="1250"/>
      <c r="AA8" s="1245"/>
      <c r="AB8" s="1244"/>
      <c r="AC8" s="1235"/>
      <c r="AD8" s="1248"/>
      <c r="AE8" s="1251"/>
      <c r="AF8" s="1244" t="s">
        <v>275</v>
      </c>
      <c r="AG8" s="1244"/>
      <c r="AH8" s="1244"/>
      <c r="AI8" s="120"/>
    </row>
    <row r="9" spans="1:35" s="107" customFormat="1" ht="10.5" customHeight="1">
      <c r="A9" s="115"/>
      <c r="B9" s="116"/>
      <c r="C9" s="117"/>
      <c r="D9" s="121"/>
      <c r="E9" s="122"/>
      <c r="F9" s="123"/>
      <c r="G9" s="123"/>
      <c r="H9" s="125"/>
      <c r="I9" s="124"/>
      <c r="J9" s="125"/>
      <c r="K9" s="126"/>
      <c r="L9" s="127"/>
      <c r="M9" s="122"/>
      <c r="N9" s="123"/>
      <c r="O9" s="128"/>
      <c r="P9" s="1296" t="s">
        <v>276</v>
      </c>
      <c r="Q9" s="1297"/>
      <c r="R9" s="949"/>
      <c r="S9" s="129"/>
      <c r="T9" s="130"/>
      <c r="U9" s="125"/>
      <c r="V9" s="131" t="s">
        <v>277</v>
      </c>
      <c r="W9" s="1252" t="s">
        <v>278</v>
      </c>
      <c r="X9" s="132"/>
      <c r="Y9" s="133"/>
      <c r="Z9" s="134"/>
      <c r="AA9" s="1253"/>
      <c r="AB9" s="135"/>
      <c r="AC9" s="136"/>
      <c r="AD9" s="674"/>
      <c r="AE9" s="675"/>
      <c r="AF9" s="133" t="s">
        <v>279</v>
      </c>
      <c r="AG9" s="138"/>
      <c r="AH9" s="139"/>
      <c r="AI9" s="140"/>
    </row>
    <row r="10" spans="1:35" s="107" customFormat="1" ht="10.5" customHeight="1">
      <c r="A10" s="115"/>
      <c r="B10" s="116"/>
      <c r="C10" s="117"/>
      <c r="D10" s="121" t="s">
        <v>280</v>
      </c>
      <c r="E10" s="124"/>
      <c r="F10" s="136"/>
      <c r="G10" s="136"/>
      <c r="H10" s="125" t="s">
        <v>281</v>
      </c>
      <c r="I10" s="124"/>
      <c r="J10" s="125"/>
      <c r="K10" s="125" t="s">
        <v>281</v>
      </c>
      <c r="L10" s="141"/>
      <c r="M10" s="124"/>
      <c r="N10" s="136"/>
      <c r="O10" s="142" t="s">
        <v>282</v>
      </c>
      <c r="P10" s="143"/>
      <c r="Q10" s="135"/>
      <c r="R10" s="135"/>
      <c r="S10" s="135" t="s">
        <v>281</v>
      </c>
      <c r="T10" s="130"/>
      <c r="U10" s="125" t="s">
        <v>283</v>
      </c>
      <c r="V10" s="137"/>
      <c r="W10" s="125"/>
      <c r="X10" s="136"/>
      <c r="Y10" s="135"/>
      <c r="Z10" s="125"/>
      <c r="AA10" s="125"/>
      <c r="AB10" s="144"/>
      <c r="AC10" s="136"/>
      <c r="AD10" s="141"/>
      <c r="AE10" s="142"/>
      <c r="AF10" s="135"/>
      <c r="AG10" s="135"/>
      <c r="AH10" s="145"/>
      <c r="AI10" s="140" t="s">
        <v>280</v>
      </c>
    </row>
    <row r="11" spans="1:35" s="107" customFormat="1" ht="10.5" customHeight="1">
      <c r="A11" s="115"/>
      <c r="B11" s="116"/>
      <c r="C11" s="117"/>
      <c r="D11" s="121" t="s">
        <v>284</v>
      </c>
      <c r="E11" s="124" t="s">
        <v>285</v>
      </c>
      <c r="F11" s="136" t="s">
        <v>286</v>
      </c>
      <c r="G11" s="136" t="s">
        <v>287</v>
      </c>
      <c r="H11" s="125" t="s">
        <v>235</v>
      </c>
      <c r="I11" s="124" t="s">
        <v>285</v>
      </c>
      <c r="J11" s="125" t="s">
        <v>288</v>
      </c>
      <c r="K11" s="125" t="s">
        <v>236</v>
      </c>
      <c r="L11" s="141" t="s">
        <v>289</v>
      </c>
      <c r="M11" s="124" t="s">
        <v>290</v>
      </c>
      <c r="N11" s="136" t="s">
        <v>291</v>
      </c>
      <c r="O11" s="142" t="s">
        <v>292</v>
      </c>
      <c r="P11" s="143"/>
      <c r="Q11" s="135"/>
      <c r="R11" s="135" t="s">
        <v>40</v>
      </c>
      <c r="S11" s="135" t="s">
        <v>237</v>
      </c>
      <c r="T11" s="130" t="s">
        <v>293</v>
      </c>
      <c r="U11" s="125" t="s">
        <v>294</v>
      </c>
      <c r="V11" s="137" t="s">
        <v>295</v>
      </c>
      <c r="W11" s="125" t="s">
        <v>296</v>
      </c>
      <c r="X11" s="136" t="s">
        <v>297</v>
      </c>
      <c r="Y11" s="135" t="s">
        <v>298</v>
      </c>
      <c r="Z11" s="125" t="s">
        <v>658</v>
      </c>
      <c r="AA11" s="125" t="s">
        <v>299</v>
      </c>
      <c r="AB11" s="125" t="s">
        <v>228</v>
      </c>
      <c r="AC11" s="136" t="s">
        <v>601</v>
      </c>
      <c r="AD11" s="141" t="s">
        <v>300</v>
      </c>
      <c r="AE11" s="142" t="s">
        <v>281</v>
      </c>
      <c r="AF11" s="146" t="s">
        <v>246</v>
      </c>
      <c r="AG11" s="146" t="s">
        <v>247</v>
      </c>
      <c r="AH11" s="147" t="s">
        <v>301</v>
      </c>
      <c r="AI11" s="140" t="s">
        <v>284</v>
      </c>
    </row>
    <row r="12" spans="1:35" s="107" customFormat="1" ht="10.5" customHeight="1">
      <c r="A12" s="115"/>
      <c r="B12" s="148" t="s">
        <v>19</v>
      </c>
      <c r="C12" s="149"/>
      <c r="D12" s="150" t="s">
        <v>302</v>
      </c>
      <c r="E12" s="124" t="s">
        <v>303</v>
      </c>
      <c r="F12" s="136" t="s">
        <v>304</v>
      </c>
      <c r="G12" s="136"/>
      <c r="H12" s="125" t="s">
        <v>305</v>
      </c>
      <c r="I12" s="124" t="s">
        <v>303</v>
      </c>
      <c r="J12" s="125"/>
      <c r="K12" s="125" t="s">
        <v>305</v>
      </c>
      <c r="L12" s="141" t="s">
        <v>306</v>
      </c>
      <c r="M12" s="124" t="s">
        <v>307</v>
      </c>
      <c r="N12" s="136" t="s">
        <v>307</v>
      </c>
      <c r="O12" s="142" t="s">
        <v>308</v>
      </c>
      <c r="P12" s="124" t="s">
        <v>309</v>
      </c>
      <c r="Q12" s="125" t="s">
        <v>310</v>
      </c>
      <c r="R12" s="125" t="s">
        <v>41</v>
      </c>
      <c r="S12" s="125" t="s">
        <v>311</v>
      </c>
      <c r="T12" s="130" t="s">
        <v>312</v>
      </c>
      <c r="U12" s="125" t="s">
        <v>313</v>
      </c>
      <c r="V12" s="130" t="s">
        <v>314</v>
      </c>
      <c r="W12" s="125" t="s">
        <v>315</v>
      </c>
      <c r="X12" s="136" t="s">
        <v>316</v>
      </c>
      <c r="Y12" s="125" t="s">
        <v>317</v>
      </c>
      <c r="Z12" s="125" t="s">
        <v>659</v>
      </c>
      <c r="AA12" s="125" t="s">
        <v>318</v>
      </c>
      <c r="AB12" s="125" t="s">
        <v>212</v>
      </c>
      <c r="AC12" s="151"/>
      <c r="AD12" s="141" t="s">
        <v>319</v>
      </c>
      <c r="AE12" s="142" t="s">
        <v>433</v>
      </c>
      <c r="AF12" s="152" t="s">
        <v>251</v>
      </c>
      <c r="AG12" s="152" t="s">
        <v>251</v>
      </c>
      <c r="AH12" s="153"/>
      <c r="AI12" s="154" t="s">
        <v>302</v>
      </c>
    </row>
    <row r="13" spans="1:35" s="107" customFormat="1" ht="10.5" customHeight="1">
      <c r="A13" s="115"/>
      <c r="B13"/>
      <c r="C13" s="149"/>
      <c r="D13" s="150" t="s">
        <v>320</v>
      </c>
      <c r="E13" s="124"/>
      <c r="F13" s="136"/>
      <c r="G13" s="136"/>
      <c r="H13" s="125" t="s">
        <v>321</v>
      </c>
      <c r="I13" s="124"/>
      <c r="J13" s="125"/>
      <c r="K13" s="125" t="s">
        <v>321</v>
      </c>
      <c r="L13" s="141" t="s">
        <v>322</v>
      </c>
      <c r="M13" s="124" t="s">
        <v>323</v>
      </c>
      <c r="N13" s="136" t="s">
        <v>324</v>
      </c>
      <c r="O13" s="142" t="s">
        <v>325</v>
      </c>
      <c r="P13" s="124"/>
      <c r="Q13" s="125"/>
      <c r="R13" s="125"/>
      <c r="S13" s="125" t="s">
        <v>326</v>
      </c>
      <c r="T13" s="130" t="s">
        <v>314</v>
      </c>
      <c r="U13" s="125" t="s">
        <v>327</v>
      </c>
      <c r="V13" s="130"/>
      <c r="W13" s="125"/>
      <c r="X13" s="136"/>
      <c r="Y13" s="125" t="s">
        <v>314</v>
      </c>
      <c r="Z13" s="125"/>
      <c r="AA13" s="125"/>
      <c r="AB13" s="125" t="s">
        <v>213</v>
      </c>
      <c r="AC13" s="125"/>
      <c r="AD13" s="141"/>
      <c r="AE13" s="142" t="s">
        <v>328</v>
      </c>
      <c r="AF13" s="152" t="s">
        <v>328</v>
      </c>
      <c r="AG13" s="152" t="s">
        <v>328</v>
      </c>
      <c r="AH13" s="153"/>
      <c r="AI13" s="154" t="s">
        <v>320</v>
      </c>
    </row>
    <row r="14" spans="1:35" s="107" customFormat="1" ht="10.5" customHeight="1">
      <c r="A14" s="115"/>
      <c r="B14"/>
      <c r="D14" s="121"/>
      <c r="E14" s="155"/>
      <c r="F14" s="156"/>
      <c r="G14" s="156"/>
      <c r="H14" s="159"/>
      <c r="I14" s="155"/>
      <c r="J14" s="157"/>
      <c r="K14" s="157"/>
      <c r="L14" s="158"/>
      <c r="M14" s="124"/>
      <c r="N14" s="136"/>
      <c r="O14" s="142"/>
      <c r="P14" s="124"/>
      <c r="Q14" s="125"/>
      <c r="R14" s="125"/>
      <c r="S14" s="125"/>
      <c r="T14" s="130"/>
      <c r="U14" s="125"/>
      <c r="V14" s="130"/>
      <c r="W14" s="125"/>
      <c r="X14" s="156"/>
      <c r="Y14" s="125"/>
      <c r="Z14" s="159"/>
      <c r="AA14" s="125"/>
      <c r="AB14" s="159"/>
      <c r="AC14" s="125"/>
      <c r="AD14" s="676"/>
      <c r="AE14" s="780"/>
      <c r="AF14" s="152"/>
      <c r="AG14" s="152"/>
      <c r="AH14" s="153"/>
      <c r="AI14" s="140"/>
    </row>
    <row r="15" spans="1:35" s="107" customFormat="1" ht="10.5" customHeight="1">
      <c r="A15" s="115"/>
      <c r="B15" s="160" t="s">
        <v>329</v>
      </c>
      <c r="C15" s="161"/>
      <c r="D15" s="118"/>
      <c r="E15" s="162" t="s">
        <v>330</v>
      </c>
      <c r="F15" s="163"/>
      <c r="G15" s="163"/>
      <c r="H15" s="163"/>
      <c r="I15" s="163"/>
      <c r="J15" s="163"/>
      <c r="K15" s="163"/>
      <c r="L15" s="163"/>
      <c r="M15" s="162" t="s">
        <v>330</v>
      </c>
      <c r="N15" s="164"/>
      <c r="O15" s="165"/>
      <c r="P15" s="162" t="s">
        <v>330</v>
      </c>
      <c r="Q15" s="163"/>
      <c r="R15" s="163"/>
      <c r="S15" s="163"/>
      <c r="T15" s="166"/>
      <c r="U15" s="167" t="s">
        <v>331</v>
      </c>
      <c r="V15" s="166"/>
      <c r="W15" s="167" t="s">
        <v>24</v>
      </c>
      <c r="X15" s="167"/>
      <c r="Y15" s="168" t="s">
        <v>331</v>
      </c>
      <c r="Z15" s="1298" t="s">
        <v>229</v>
      </c>
      <c r="AA15" s="1299"/>
      <c r="AB15" s="1300"/>
      <c r="AC15" s="167" t="s">
        <v>332</v>
      </c>
      <c r="AD15" s="166" t="s">
        <v>333</v>
      </c>
      <c r="AE15" s="163"/>
      <c r="AF15" s="163" t="s">
        <v>229</v>
      </c>
      <c r="AG15" s="163"/>
      <c r="AH15" s="163"/>
      <c r="AI15" s="120"/>
    </row>
    <row r="16" spans="1:35" s="107" customFormat="1" ht="9.75" customHeight="1">
      <c r="A16" s="169"/>
      <c r="B16" s="170" t="s">
        <v>334</v>
      </c>
      <c r="C16" s="171"/>
      <c r="D16" s="172"/>
      <c r="E16" s="973">
        <v>1</v>
      </c>
      <c r="F16" s="793">
        <v>2</v>
      </c>
      <c r="G16" s="974">
        <v>3</v>
      </c>
      <c r="H16" s="173">
        <v>4</v>
      </c>
      <c r="I16" s="975">
        <v>5</v>
      </c>
      <c r="J16" s="976">
        <v>6</v>
      </c>
      <c r="K16" s="976">
        <v>7</v>
      </c>
      <c r="L16" s="794">
        <v>8</v>
      </c>
      <c r="M16" s="973">
        <v>9</v>
      </c>
      <c r="N16" s="976">
        <v>10</v>
      </c>
      <c r="O16" s="977">
        <v>11</v>
      </c>
      <c r="P16" s="973">
        <v>12</v>
      </c>
      <c r="Q16" s="976">
        <v>13</v>
      </c>
      <c r="R16" s="793">
        <v>14</v>
      </c>
      <c r="S16" s="793">
        <v>15</v>
      </c>
      <c r="T16" s="794">
        <v>16</v>
      </c>
      <c r="U16" s="976">
        <v>17</v>
      </c>
      <c r="V16" s="977">
        <v>18</v>
      </c>
      <c r="W16" s="976">
        <v>19</v>
      </c>
      <c r="X16" s="976">
        <v>20</v>
      </c>
      <c r="Y16" s="793">
        <v>21</v>
      </c>
      <c r="Z16" s="793">
        <v>22</v>
      </c>
      <c r="AA16" s="793">
        <v>23</v>
      </c>
      <c r="AB16" s="793">
        <v>24</v>
      </c>
      <c r="AC16" s="793">
        <v>25</v>
      </c>
      <c r="AD16" s="974">
        <v>26</v>
      </c>
      <c r="AE16" s="173">
        <v>27</v>
      </c>
      <c r="AF16" s="978">
        <v>28</v>
      </c>
      <c r="AG16" s="976">
        <v>29</v>
      </c>
      <c r="AH16" s="794">
        <v>30</v>
      </c>
      <c r="AI16" s="174"/>
    </row>
    <row r="17" spans="1:35" s="107" customFormat="1" ht="9" customHeight="1">
      <c r="A17" s="175"/>
      <c r="B17" s="176"/>
      <c r="C17" s="145" t="s">
        <v>335</v>
      </c>
      <c r="D17" s="177">
        <v>1</v>
      </c>
      <c r="E17" s="179" t="s">
        <v>336</v>
      </c>
      <c r="F17" s="178"/>
      <c r="G17" s="677"/>
      <c r="H17" s="678"/>
      <c r="I17" s="179" t="s">
        <v>336</v>
      </c>
      <c r="J17" s="178"/>
      <c r="K17" s="178"/>
      <c r="L17" s="180"/>
      <c r="M17" s="181"/>
      <c r="N17" s="182"/>
      <c r="O17" s="180"/>
      <c r="P17" s="181"/>
      <c r="Q17" s="182"/>
      <c r="R17" s="182"/>
      <c r="S17" s="182"/>
      <c r="T17" s="180"/>
      <c r="U17" s="182"/>
      <c r="V17" s="183">
        <v>17.924</v>
      </c>
      <c r="W17" s="179">
        <v>322.47101399999997</v>
      </c>
      <c r="X17" s="179">
        <v>1275.702</v>
      </c>
      <c r="Y17" s="179">
        <v>26.7891617797682</v>
      </c>
      <c r="Z17" s="184">
        <v>39405.434</v>
      </c>
      <c r="AA17" s="179">
        <v>339.264</v>
      </c>
      <c r="AB17" s="179">
        <v>137.3</v>
      </c>
      <c r="AC17" s="182"/>
      <c r="AD17" s="679"/>
      <c r="AE17" s="979">
        <v>1506.1</v>
      </c>
      <c r="AF17" s="179">
        <v>46684.961633376166</v>
      </c>
      <c r="AG17" s="179">
        <v>1506.1</v>
      </c>
      <c r="AH17" s="179">
        <v>48191.061633376165</v>
      </c>
      <c r="AI17" s="185">
        <v>1</v>
      </c>
    </row>
    <row r="18" spans="1:35" s="107" customFormat="1" ht="9" customHeight="1">
      <c r="A18" s="115"/>
      <c r="B18" s="186"/>
      <c r="C18" s="187" t="s">
        <v>337</v>
      </c>
      <c r="D18" s="188">
        <v>2</v>
      </c>
      <c r="E18" s="179">
        <v>0.514</v>
      </c>
      <c r="F18" s="179">
        <v>1.478</v>
      </c>
      <c r="G18" s="680">
        <v>28.929000000000002</v>
      </c>
      <c r="H18" s="277">
        <v>4.054</v>
      </c>
      <c r="I18" s="179" t="s">
        <v>336</v>
      </c>
      <c r="J18" s="179">
        <v>41.427</v>
      </c>
      <c r="K18" s="179">
        <v>150.443</v>
      </c>
      <c r="L18" s="183" t="s">
        <v>336</v>
      </c>
      <c r="M18" s="189">
        <v>514.4</v>
      </c>
      <c r="N18" s="179">
        <v>741.158</v>
      </c>
      <c r="O18" s="183">
        <v>8</v>
      </c>
      <c r="P18" s="189">
        <v>328.42900000000003</v>
      </c>
      <c r="Q18" s="179">
        <v>20.468</v>
      </c>
      <c r="R18" s="179" t="s">
        <v>336</v>
      </c>
      <c r="S18" s="179">
        <v>99</v>
      </c>
      <c r="T18" s="183">
        <v>48.377</v>
      </c>
      <c r="U18" s="179" t="s">
        <v>336</v>
      </c>
      <c r="V18" s="183">
        <v>2670.11</v>
      </c>
      <c r="W18" s="182"/>
      <c r="X18" s="182"/>
      <c r="Y18" s="182"/>
      <c r="Z18" s="184">
        <v>2007.288</v>
      </c>
      <c r="AA18" s="182"/>
      <c r="AB18" s="190"/>
      <c r="AC18" s="179">
        <v>9915.085986</v>
      </c>
      <c r="AD18" s="680">
        <v>265.86</v>
      </c>
      <c r="AE18" s="278"/>
      <c r="AF18" s="179">
        <v>86765.835674</v>
      </c>
      <c r="AG18" s="179">
        <v>116696.1556196</v>
      </c>
      <c r="AH18" s="179">
        <v>203461.9912936</v>
      </c>
      <c r="AI18" s="191">
        <v>2</v>
      </c>
    </row>
    <row r="19" spans="1:35" s="107" customFormat="1" ht="9" customHeight="1">
      <c r="A19" s="192" t="s">
        <v>338</v>
      </c>
      <c r="B19" s="119"/>
      <c r="C19" s="187" t="s">
        <v>339</v>
      </c>
      <c r="D19" s="188">
        <v>3</v>
      </c>
      <c r="E19" s="179" t="s">
        <v>336</v>
      </c>
      <c r="F19" s="179" t="s">
        <v>336</v>
      </c>
      <c r="G19" s="680" t="s">
        <v>336</v>
      </c>
      <c r="H19" s="277" t="s">
        <v>336</v>
      </c>
      <c r="I19" s="179" t="s">
        <v>336</v>
      </c>
      <c r="J19" s="179" t="s">
        <v>336</v>
      </c>
      <c r="K19" s="179" t="s">
        <v>336</v>
      </c>
      <c r="L19" s="980" t="s">
        <v>336</v>
      </c>
      <c r="M19" s="182"/>
      <c r="N19" s="179" t="s">
        <v>336</v>
      </c>
      <c r="O19" s="180"/>
      <c r="P19" s="189" t="s">
        <v>336</v>
      </c>
      <c r="Q19" s="179">
        <v>0.559</v>
      </c>
      <c r="R19" s="179" t="s">
        <v>336</v>
      </c>
      <c r="S19" s="179" t="s">
        <v>336</v>
      </c>
      <c r="T19" s="183" t="s">
        <v>336</v>
      </c>
      <c r="U19" s="179" t="s">
        <v>336</v>
      </c>
      <c r="V19" s="183" t="s">
        <v>336</v>
      </c>
      <c r="W19" s="182"/>
      <c r="X19" s="182"/>
      <c r="Y19" s="182"/>
      <c r="Z19" s="184">
        <v>25.108</v>
      </c>
      <c r="AA19" s="182"/>
      <c r="AB19" s="1101"/>
      <c r="AC19" s="182"/>
      <c r="AD19" s="679"/>
      <c r="AE19" s="278"/>
      <c r="AF19" s="179">
        <v>25.108</v>
      </c>
      <c r="AG19" s="179">
        <v>35.948</v>
      </c>
      <c r="AH19" s="179">
        <v>61.056</v>
      </c>
      <c r="AI19" s="191">
        <v>3</v>
      </c>
    </row>
    <row r="20" spans="1:35" s="107" customFormat="1" ht="9" customHeight="1">
      <c r="A20" s="192" t="s">
        <v>340</v>
      </c>
      <c r="B20" s="194"/>
      <c r="C20" s="195" t="s">
        <v>341</v>
      </c>
      <c r="D20" s="196">
        <v>4</v>
      </c>
      <c r="E20" s="197">
        <v>0.514</v>
      </c>
      <c r="F20" s="197">
        <v>1.478</v>
      </c>
      <c r="G20" s="681">
        <v>29.35</v>
      </c>
      <c r="H20" s="279">
        <v>4.054</v>
      </c>
      <c r="I20" s="197" t="s">
        <v>336</v>
      </c>
      <c r="J20" s="197">
        <v>41.427</v>
      </c>
      <c r="K20" s="197">
        <v>150.46800000000002</v>
      </c>
      <c r="L20" s="198" t="s">
        <v>336</v>
      </c>
      <c r="M20" s="199">
        <v>514.4</v>
      </c>
      <c r="N20" s="197">
        <v>741.158</v>
      </c>
      <c r="O20" s="198">
        <v>8</v>
      </c>
      <c r="P20" s="199">
        <v>328.42900000000003</v>
      </c>
      <c r="Q20" s="197">
        <v>21.027</v>
      </c>
      <c r="R20" s="197" t="s">
        <v>336</v>
      </c>
      <c r="S20" s="197">
        <v>99</v>
      </c>
      <c r="T20" s="198">
        <v>48.391000000000005</v>
      </c>
      <c r="U20" s="197" t="s">
        <v>336</v>
      </c>
      <c r="V20" s="198">
        <v>2688.034</v>
      </c>
      <c r="W20" s="197">
        <v>322.47101399999997</v>
      </c>
      <c r="X20" s="197">
        <v>1275.702</v>
      </c>
      <c r="Y20" s="197">
        <v>26.7891617797682</v>
      </c>
      <c r="Z20" s="200">
        <v>41437.83</v>
      </c>
      <c r="AA20" s="197">
        <v>339.264</v>
      </c>
      <c r="AB20" s="197">
        <v>137.3</v>
      </c>
      <c r="AC20" s="197">
        <v>9915.085986</v>
      </c>
      <c r="AD20" s="681">
        <v>265.86</v>
      </c>
      <c r="AE20" s="279">
        <v>1506.1</v>
      </c>
      <c r="AF20" s="197">
        <v>133475.90530737615</v>
      </c>
      <c r="AG20" s="197">
        <v>118238.20361960001</v>
      </c>
      <c r="AH20" s="197">
        <v>251714.10892697616</v>
      </c>
      <c r="AI20" s="201">
        <v>4</v>
      </c>
    </row>
    <row r="21" spans="1:35" s="107" customFormat="1" ht="9" customHeight="1">
      <c r="A21" s="192" t="s">
        <v>342</v>
      </c>
      <c r="B21" s="119"/>
      <c r="C21" s="187" t="s">
        <v>343</v>
      </c>
      <c r="D21" s="188">
        <v>5</v>
      </c>
      <c r="E21" s="179" t="s">
        <v>336</v>
      </c>
      <c r="F21" s="179" t="s">
        <v>336</v>
      </c>
      <c r="G21" s="680" t="s">
        <v>336</v>
      </c>
      <c r="H21" s="277" t="s">
        <v>336</v>
      </c>
      <c r="I21" s="179" t="s">
        <v>336</v>
      </c>
      <c r="J21" s="179" t="s">
        <v>336</v>
      </c>
      <c r="K21" s="179" t="s">
        <v>336</v>
      </c>
      <c r="L21" s="180"/>
      <c r="M21" s="189" t="s">
        <v>336</v>
      </c>
      <c r="N21" s="179" t="s">
        <v>336</v>
      </c>
      <c r="O21" s="183" t="s">
        <v>336</v>
      </c>
      <c r="P21" s="189" t="s">
        <v>336</v>
      </c>
      <c r="Q21" s="179" t="s">
        <v>336</v>
      </c>
      <c r="R21" s="179" t="s">
        <v>336</v>
      </c>
      <c r="S21" s="179" t="s">
        <v>336</v>
      </c>
      <c r="T21" s="183" t="s">
        <v>336</v>
      </c>
      <c r="U21" s="179" t="s">
        <v>336</v>
      </c>
      <c r="V21" s="183">
        <v>25.269000000000002</v>
      </c>
      <c r="W21" s="182"/>
      <c r="X21" s="182"/>
      <c r="Y21" s="182"/>
      <c r="Z21" s="184">
        <v>1466.498</v>
      </c>
      <c r="AA21" s="182"/>
      <c r="AB21" s="182"/>
      <c r="AC21" s="179" t="s">
        <v>336</v>
      </c>
      <c r="AD21" s="680" t="s">
        <v>336</v>
      </c>
      <c r="AE21" s="278"/>
      <c r="AF21" s="179">
        <v>2268.434984</v>
      </c>
      <c r="AG21" s="179" t="s">
        <v>336</v>
      </c>
      <c r="AH21" s="179">
        <v>2268.434984</v>
      </c>
      <c r="AI21" s="191">
        <v>5</v>
      </c>
    </row>
    <row r="22" spans="1:35" s="107" customFormat="1" ht="9" customHeight="1" thickBot="1">
      <c r="A22" s="115"/>
      <c r="B22" s="186"/>
      <c r="C22" s="187" t="s">
        <v>344</v>
      </c>
      <c r="D22" s="188">
        <v>6</v>
      </c>
      <c r="E22" s="179" t="s">
        <v>336</v>
      </c>
      <c r="F22" s="179" t="s">
        <v>336</v>
      </c>
      <c r="G22" s="680" t="s">
        <v>336</v>
      </c>
      <c r="H22" s="277" t="s">
        <v>336</v>
      </c>
      <c r="I22" s="179" t="s">
        <v>336</v>
      </c>
      <c r="J22" s="179" t="s">
        <v>336</v>
      </c>
      <c r="K22" s="179" t="s">
        <v>336</v>
      </c>
      <c r="L22" s="183" t="s">
        <v>336</v>
      </c>
      <c r="M22" s="182"/>
      <c r="N22" s="179" t="s">
        <v>336</v>
      </c>
      <c r="O22" s="180"/>
      <c r="P22" s="189">
        <v>7.299</v>
      </c>
      <c r="Q22" s="179" t="s">
        <v>336</v>
      </c>
      <c r="R22" s="179" t="s">
        <v>336</v>
      </c>
      <c r="S22" s="179" t="s">
        <v>336</v>
      </c>
      <c r="T22" s="183" t="s">
        <v>336</v>
      </c>
      <c r="U22" s="179" t="s">
        <v>336</v>
      </c>
      <c r="V22" s="183">
        <v>16.673000000000002</v>
      </c>
      <c r="W22" s="182"/>
      <c r="X22" s="190"/>
      <c r="Y22" s="182"/>
      <c r="Z22" s="184" t="s">
        <v>336</v>
      </c>
      <c r="AA22" s="182"/>
      <c r="AB22" s="190"/>
      <c r="AC22" s="182"/>
      <c r="AD22" s="679"/>
      <c r="AE22" s="278"/>
      <c r="AF22" s="179">
        <v>529.1863280000001</v>
      </c>
      <c r="AG22" s="179">
        <v>311.79696</v>
      </c>
      <c r="AH22" s="179">
        <v>840.9832880000001</v>
      </c>
      <c r="AI22" s="191">
        <v>6</v>
      </c>
    </row>
    <row r="23" spans="1:35" s="212" customFormat="1" ht="9.75" customHeight="1" thickBot="1">
      <c r="A23" s="203"/>
      <c r="B23" s="204"/>
      <c r="C23" s="205" t="s">
        <v>345</v>
      </c>
      <c r="D23" s="206">
        <v>7</v>
      </c>
      <c r="E23" s="207">
        <v>0.512</v>
      </c>
      <c r="F23" s="207">
        <v>1.478</v>
      </c>
      <c r="G23" s="682">
        <v>29.35</v>
      </c>
      <c r="H23" s="683">
        <v>4.054</v>
      </c>
      <c r="I23" s="207" t="s">
        <v>336</v>
      </c>
      <c r="J23" s="207">
        <v>41.427</v>
      </c>
      <c r="K23" s="207">
        <v>150.46800000000002</v>
      </c>
      <c r="L23" s="208" t="s">
        <v>336</v>
      </c>
      <c r="M23" s="209">
        <v>514.4</v>
      </c>
      <c r="N23" s="207">
        <v>741.157</v>
      </c>
      <c r="O23" s="208">
        <v>8</v>
      </c>
      <c r="P23" s="209">
        <v>321.13</v>
      </c>
      <c r="Q23" s="207">
        <v>21.027</v>
      </c>
      <c r="R23" s="207" t="s">
        <v>336</v>
      </c>
      <c r="S23" s="207">
        <v>99</v>
      </c>
      <c r="T23" s="208">
        <v>48.391000000000005</v>
      </c>
      <c r="U23" s="207" t="s">
        <v>336</v>
      </c>
      <c r="V23" s="208">
        <v>2646.092</v>
      </c>
      <c r="W23" s="207">
        <v>322.47101399999997</v>
      </c>
      <c r="X23" s="207">
        <v>1275.702</v>
      </c>
      <c r="Y23" s="207">
        <v>26.7891617797682</v>
      </c>
      <c r="Z23" s="210">
        <v>39971.332</v>
      </c>
      <c r="AA23" s="207">
        <v>339.264</v>
      </c>
      <c r="AB23" s="207">
        <v>137.3</v>
      </c>
      <c r="AC23" s="207">
        <v>9915.085986</v>
      </c>
      <c r="AD23" s="682">
        <v>265.86</v>
      </c>
      <c r="AE23" s="683">
        <v>1506.1</v>
      </c>
      <c r="AF23" s="207">
        <v>130678.28399537616</v>
      </c>
      <c r="AG23" s="207">
        <v>117926.40665960002</v>
      </c>
      <c r="AH23" s="207">
        <v>248604.69065497618</v>
      </c>
      <c r="AI23" s="211">
        <v>7</v>
      </c>
    </row>
    <row r="24" spans="1:35" s="107" customFormat="1" ht="9" customHeight="1">
      <c r="A24" s="213"/>
      <c r="B24" s="214"/>
      <c r="C24" s="215" t="s">
        <v>660</v>
      </c>
      <c r="D24" s="188">
        <v>10</v>
      </c>
      <c r="E24" s="179" t="s">
        <v>336</v>
      </c>
      <c r="F24" s="182"/>
      <c r="G24" s="680" t="s">
        <v>336</v>
      </c>
      <c r="H24" s="278"/>
      <c r="I24" s="179" t="s">
        <v>336</v>
      </c>
      <c r="J24" s="179" t="s">
        <v>336</v>
      </c>
      <c r="K24" s="219" t="s">
        <v>336</v>
      </c>
      <c r="L24" s="684" t="s">
        <v>336</v>
      </c>
      <c r="M24" s="181"/>
      <c r="N24" s="219" t="s">
        <v>336</v>
      </c>
      <c r="O24" s="180"/>
      <c r="P24" s="217" t="s">
        <v>336</v>
      </c>
      <c r="Q24" s="219" t="s">
        <v>336</v>
      </c>
      <c r="R24" s="219" t="s">
        <v>336</v>
      </c>
      <c r="S24" s="219" t="s">
        <v>336</v>
      </c>
      <c r="T24" s="684" t="s">
        <v>336</v>
      </c>
      <c r="U24" s="219" t="s">
        <v>336</v>
      </c>
      <c r="V24" s="684">
        <v>53.719</v>
      </c>
      <c r="W24" s="182"/>
      <c r="X24" s="182"/>
      <c r="Y24" s="219" t="s">
        <v>336</v>
      </c>
      <c r="Z24" s="328">
        <v>118.73747782175515</v>
      </c>
      <c r="AA24" s="182"/>
      <c r="AB24" s="1102" t="s">
        <v>336</v>
      </c>
      <c r="AC24" s="182"/>
      <c r="AD24" s="679"/>
      <c r="AE24" s="979" t="s">
        <v>336</v>
      </c>
      <c r="AF24" s="179">
        <v>3444.815</v>
      </c>
      <c r="AG24" s="179">
        <v>4.969</v>
      </c>
      <c r="AH24" s="179">
        <v>3449.784</v>
      </c>
      <c r="AI24" s="191">
        <v>10</v>
      </c>
    </row>
    <row r="25" spans="1:35" s="107" customFormat="1" ht="9" customHeight="1">
      <c r="A25" s="213"/>
      <c r="B25" s="216" t="s">
        <v>346</v>
      </c>
      <c r="C25" s="215" t="s">
        <v>492</v>
      </c>
      <c r="D25" s="188">
        <v>11</v>
      </c>
      <c r="E25" s="179" t="s">
        <v>336</v>
      </c>
      <c r="F25" s="182"/>
      <c r="G25" s="680" t="s">
        <v>336</v>
      </c>
      <c r="H25" s="278"/>
      <c r="I25" s="179" t="s">
        <v>336</v>
      </c>
      <c r="J25" s="179" t="s">
        <v>336</v>
      </c>
      <c r="K25" s="179" t="s">
        <v>336</v>
      </c>
      <c r="L25" s="183" t="s">
        <v>336</v>
      </c>
      <c r="M25" s="181"/>
      <c r="N25" s="179" t="s">
        <v>336</v>
      </c>
      <c r="O25" s="180"/>
      <c r="P25" s="217">
        <v>0.706</v>
      </c>
      <c r="Q25" s="179" t="s">
        <v>336</v>
      </c>
      <c r="R25" s="179" t="s">
        <v>336</v>
      </c>
      <c r="S25" s="179" t="s">
        <v>336</v>
      </c>
      <c r="T25" s="183" t="s">
        <v>336</v>
      </c>
      <c r="U25" s="179" t="s">
        <v>336</v>
      </c>
      <c r="V25" s="183">
        <v>722.3870000000001</v>
      </c>
      <c r="W25" s="182"/>
      <c r="X25" s="182"/>
      <c r="Y25" s="219" t="s">
        <v>336</v>
      </c>
      <c r="Z25" s="184">
        <v>74.54401528592877</v>
      </c>
      <c r="AA25" s="182"/>
      <c r="AB25" s="190"/>
      <c r="AC25" s="182"/>
      <c r="AD25" s="679"/>
      <c r="AE25" s="979" t="s">
        <v>336</v>
      </c>
      <c r="AF25" s="179">
        <v>24018.028</v>
      </c>
      <c r="AG25" s="179">
        <v>29.275</v>
      </c>
      <c r="AH25" s="179">
        <v>24047.303</v>
      </c>
      <c r="AI25" s="191">
        <v>11</v>
      </c>
    </row>
    <row r="26" spans="1:35" s="107" customFormat="1" ht="9" customHeight="1">
      <c r="A26" s="213" t="s">
        <v>347</v>
      </c>
      <c r="B26" s="216" t="s">
        <v>348</v>
      </c>
      <c r="C26" s="218" t="s">
        <v>210</v>
      </c>
      <c r="D26" s="188">
        <v>12</v>
      </c>
      <c r="E26" s="179" t="s">
        <v>336</v>
      </c>
      <c r="F26" s="182"/>
      <c r="G26" s="680" t="s">
        <v>336</v>
      </c>
      <c r="H26" s="278"/>
      <c r="I26" s="179" t="s">
        <v>336</v>
      </c>
      <c r="J26" s="179" t="s">
        <v>336</v>
      </c>
      <c r="K26" s="179" t="s">
        <v>336</v>
      </c>
      <c r="L26" s="183" t="s">
        <v>336</v>
      </c>
      <c r="M26" s="181"/>
      <c r="N26" s="179" t="s">
        <v>336</v>
      </c>
      <c r="O26" s="180"/>
      <c r="P26" s="189" t="s">
        <v>336</v>
      </c>
      <c r="Q26" s="179" t="s">
        <v>336</v>
      </c>
      <c r="R26" s="179" t="s">
        <v>336</v>
      </c>
      <c r="S26" s="179" t="s">
        <v>336</v>
      </c>
      <c r="T26" s="183" t="s">
        <v>336</v>
      </c>
      <c r="U26" s="179" t="s">
        <v>336</v>
      </c>
      <c r="V26" s="183">
        <v>38.484</v>
      </c>
      <c r="W26" s="182"/>
      <c r="X26" s="182"/>
      <c r="Y26" s="219" t="s">
        <v>336</v>
      </c>
      <c r="Z26" s="184">
        <v>325.4805513852873</v>
      </c>
      <c r="AA26" s="182"/>
      <c r="AB26" s="179" t="s">
        <v>336</v>
      </c>
      <c r="AC26" s="182"/>
      <c r="AD26" s="679"/>
      <c r="AE26" s="979" t="s">
        <v>336</v>
      </c>
      <c r="AF26" s="179">
        <v>5990.918</v>
      </c>
      <c r="AG26" s="179">
        <v>19.23</v>
      </c>
      <c r="AH26" s="179">
        <v>6010.147999999999</v>
      </c>
      <c r="AI26" s="191">
        <v>12</v>
      </c>
    </row>
    <row r="27" spans="1:35" s="107" customFormat="1" ht="9" customHeight="1">
      <c r="A27" s="213" t="s">
        <v>349</v>
      </c>
      <c r="B27" s="216" t="s">
        <v>248</v>
      </c>
      <c r="C27" s="215" t="s">
        <v>350</v>
      </c>
      <c r="D27" s="188">
        <v>14</v>
      </c>
      <c r="E27" s="182"/>
      <c r="F27" s="182"/>
      <c r="G27" s="679"/>
      <c r="H27" s="278"/>
      <c r="I27" s="182"/>
      <c r="J27" s="182"/>
      <c r="K27" s="182"/>
      <c r="L27" s="180"/>
      <c r="M27" s="181"/>
      <c r="N27" s="182"/>
      <c r="O27" s="180"/>
      <c r="P27" s="181"/>
      <c r="Q27" s="182"/>
      <c r="R27" s="182"/>
      <c r="S27" s="182"/>
      <c r="T27" s="180"/>
      <c r="U27" s="182"/>
      <c r="V27" s="180"/>
      <c r="W27" s="179">
        <v>322.47101399999997</v>
      </c>
      <c r="X27" s="182"/>
      <c r="Y27" s="182"/>
      <c r="Z27" s="193"/>
      <c r="AA27" s="182"/>
      <c r="AB27" s="190"/>
      <c r="AC27" s="219">
        <v>2624.496</v>
      </c>
      <c r="AD27" s="679"/>
      <c r="AE27" s="278"/>
      <c r="AF27" s="179">
        <v>1160.8956504</v>
      </c>
      <c r="AG27" s="179">
        <v>9448.1856</v>
      </c>
      <c r="AH27" s="179">
        <v>10609.0812504</v>
      </c>
      <c r="AI27" s="191">
        <v>14</v>
      </c>
    </row>
    <row r="28" spans="1:35" s="107" customFormat="1" ht="9" customHeight="1">
      <c r="A28" s="213" t="s">
        <v>351</v>
      </c>
      <c r="B28" s="216" t="s">
        <v>352</v>
      </c>
      <c r="C28" s="220" t="s">
        <v>353</v>
      </c>
      <c r="D28" s="188">
        <v>15</v>
      </c>
      <c r="E28" s="182"/>
      <c r="F28" s="182"/>
      <c r="G28" s="679"/>
      <c r="H28" s="278"/>
      <c r="I28" s="182"/>
      <c r="J28" s="182"/>
      <c r="K28" s="182"/>
      <c r="L28" s="180"/>
      <c r="M28" s="181"/>
      <c r="N28" s="182"/>
      <c r="O28" s="180"/>
      <c r="P28" s="181"/>
      <c r="Q28" s="182"/>
      <c r="R28" s="182"/>
      <c r="S28" s="182"/>
      <c r="T28" s="180"/>
      <c r="U28" s="182"/>
      <c r="V28" s="180"/>
      <c r="W28" s="182"/>
      <c r="X28" s="179">
        <v>1275.702</v>
      </c>
      <c r="Y28" s="219">
        <v>25.86369628415967</v>
      </c>
      <c r="Z28" s="184">
        <v>6898.964</v>
      </c>
      <c r="AA28" s="179">
        <v>118.764</v>
      </c>
      <c r="AB28" s="179">
        <v>5.3</v>
      </c>
      <c r="AC28" s="182"/>
      <c r="AD28" s="679"/>
      <c r="AE28" s="979" t="s">
        <v>336</v>
      </c>
      <c r="AF28" s="179">
        <v>12079.653366122959</v>
      </c>
      <c r="AG28" s="179" t="s">
        <v>336</v>
      </c>
      <c r="AH28" s="179">
        <v>12079.653366122959</v>
      </c>
      <c r="AI28" s="191">
        <v>15</v>
      </c>
    </row>
    <row r="29" spans="1:35" s="107" customFormat="1" ht="9" customHeight="1">
      <c r="A29" s="213" t="s">
        <v>354</v>
      </c>
      <c r="B29" s="216" t="s">
        <v>355</v>
      </c>
      <c r="C29" s="215" t="s">
        <v>661</v>
      </c>
      <c r="D29" s="188">
        <v>16</v>
      </c>
      <c r="E29" s="179" t="s">
        <v>336</v>
      </c>
      <c r="F29" s="182"/>
      <c r="G29" s="680" t="s">
        <v>336</v>
      </c>
      <c r="H29" s="278"/>
      <c r="I29" s="179" t="s">
        <v>336</v>
      </c>
      <c r="J29" s="179" t="s">
        <v>336</v>
      </c>
      <c r="K29" s="179" t="s">
        <v>336</v>
      </c>
      <c r="L29" s="183" t="s">
        <v>336</v>
      </c>
      <c r="M29" s="181"/>
      <c r="N29" s="182"/>
      <c r="O29" s="180"/>
      <c r="P29" s="189">
        <v>4.561</v>
      </c>
      <c r="Q29" s="219" t="s">
        <v>336</v>
      </c>
      <c r="R29" s="219" t="s">
        <v>336</v>
      </c>
      <c r="S29" s="219" t="s">
        <v>336</v>
      </c>
      <c r="T29" s="183" t="s">
        <v>336</v>
      </c>
      <c r="U29" s="179" t="s">
        <v>336</v>
      </c>
      <c r="V29" s="183">
        <v>88.71300000000001</v>
      </c>
      <c r="W29" s="182"/>
      <c r="X29" s="182"/>
      <c r="Y29" s="219" t="s">
        <v>336</v>
      </c>
      <c r="Z29" s="184">
        <v>874.254</v>
      </c>
      <c r="AA29" s="182"/>
      <c r="AB29" s="179" t="s">
        <v>336</v>
      </c>
      <c r="AC29" s="182"/>
      <c r="AD29" s="679"/>
      <c r="AE29" s="278"/>
      <c r="AF29" s="179">
        <v>3689.661</v>
      </c>
      <c r="AG29" s="179">
        <v>191.375</v>
      </c>
      <c r="AH29" s="179">
        <v>3881.036</v>
      </c>
      <c r="AI29" s="191">
        <v>16</v>
      </c>
    </row>
    <row r="30" spans="1:35" s="107" customFormat="1" ht="9" customHeight="1">
      <c r="A30" s="213" t="s">
        <v>356</v>
      </c>
      <c r="B30" s="216"/>
      <c r="C30" s="215" t="s">
        <v>357</v>
      </c>
      <c r="D30" s="188">
        <v>19</v>
      </c>
      <c r="E30" s="182"/>
      <c r="F30" s="182"/>
      <c r="G30" s="679"/>
      <c r="H30" s="979" t="s">
        <v>336</v>
      </c>
      <c r="I30" s="182"/>
      <c r="J30" s="182"/>
      <c r="K30" s="182"/>
      <c r="L30" s="180"/>
      <c r="M30" s="181"/>
      <c r="N30" s="182"/>
      <c r="O30" s="180"/>
      <c r="P30" s="179">
        <v>2.926</v>
      </c>
      <c r="Q30" s="182"/>
      <c r="R30" s="182"/>
      <c r="S30" s="179">
        <v>3</v>
      </c>
      <c r="T30" s="981" t="s">
        <v>336</v>
      </c>
      <c r="U30" s="182"/>
      <c r="V30" s="183">
        <v>3.946</v>
      </c>
      <c r="W30" s="182"/>
      <c r="X30" s="182"/>
      <c r="Y30" s="182"/>
      <c r="Z30" s="184" t="s">
        <v>336</v>
      </c>
      <c r="AA30" s="182"/>
      <c r="AB30" s="810"/>
      <c r="AC30" s="182"/>
      <c r="AD30" s="679"/>
      <c r="AE30" s="979">
        <v>233.7</v>
      </c>
      <c r="AF30" s="179">
        <v>125.231</v>
      </c>
      <c r="AG30" s="179">
        <v>476.966</v>
      </c>
      <c r="AH30" s="179">
        <v>602.197</v>
      </c>
      <c r="AI30" s="191">
        <v>19</v>
      </c>
    </row>
    <row r="31" spans="1:35" s="107" customFormat="1" ht="9.75" customHeight="1">
      <c r="A31" s="213" t="s">
        <v>358</v>
      </c>
      <c r="B31" s="221"/>
      <c r="C31" s="222" t="s">
        <v>359</v>
      </c>
      <c r="D31" s="196">
        <v>20</v>
      </c>
      <c r="E31" s="197" t="s">
        <v>336</v>
      </c>
      <c r="F31" s="223"/>
      <c r="G31" s="681" t="s">
        <v>336</v>
      </c>
      <c r="H31" s="279" t="s">
        <v>336</v>
      </c>
      <c r="I31" s="197" t="s">
        <v>336</v>
      </c>
      <c r="J31" s="197" t="s">
        <v>336</v>
      </c>
      <c r="K31" s="197" t="s">
        <v>336</v>
      </c>
      <c r="L31" s="198" t="s">
        <v>336</v>
      </c>
      <c r="M31" s="223"/>
      <c r="N31" s="197" t="s">
        <v>336</v>
      </c>
      <c r="O31" s="224"/>
      <c r="P31" s="199">
        <v>8.547</v>
      </c>
      <c r="Q31" s="197" t="s">
        <v>336</v>
      </c>
      <c r="R31" s="197" t="s">
        <v>336</v>
      </c>
      <c r="S31" s="197">
        <v>3</v>
      </c>
      <c r="T31" s="198" t="s">
        <v>336</v>
      </c>
      <c r="U31" s="197" t="s">
        <v>336</v>
      </c>
      <c r="V31" s="198">
        <v>907.2490000000001</v>
      </c>
      <c r="W31" s="197">
        <v>322.47101399999997</v>
      </c>
      <c r="X31" s="197">
        <v>1275.702</v>
      </c>
      <c r="Y31" s="197">
        <v>25.86369628415967</v>
      </c>
      <c r="Z31" s="200">
        <v>15375.157</v>
      </c>
      <c r="AA31" s="197">
        <v>118.764</v>
      </c>
      <c r="AB31" s="197">
        <v>5.3</v>
      </c>
      <c r="AC31" s="197">
        <v>2624.496</v>
      </c>
      <c r="AD31" s="681" t="s">
        <v>336</v>
      </c>
      <c r="AE31" s="279">
        <v>233.7</v>
      </c>
      <c r="AF31" s="197">
        <v>50509.20201652296</v>
      </c>
      <c r="AG31" s="197">
        <v>10170.000600000001</v>
      </c>
      <c r="AH31" s="197">
        <v>60679.20261652296</v>
      </c>
      <c r="AI31" s="201">
        <v>20</v>
      </c>
    </row>
    <row r="32" spans="1:35" s="107" customFormat="1" ht="9" customHeight="1">
      <c r="A32" s="213" t="s">
        <v>360</v>
      </c>
      <c r="B32" s="214"/>
      <c r="C32" s="215" t="s">
        <v>660</v>
      </c>
      <c r="D32" s="188">
        <v>23</v>
      </c>
      <c r="E32" s="182"/>
      <c r="F32" s="182"/>
      <c r="G32" s="679"/>
      <c r="H32" s="278"/>
      <c r="I32" s="182"/>
      <c r="J32" s="182"/>
      <c r="K32" s="182"/>
      <c r="L32" s="180"/>
      <c r="M32" s="181"/>
      <c r="N32" s="182"/>
      <c r="O32" s="180"/>
      <c r="P32" s="181"/>
      <c r="Q32" s="182"/>
      <c r="R32" s="182"/>
      <c r="S32" s="182"/>
      <c r="T32" s="180"/>
      <c r="U32" s="182"/>
      <c r="V32" s="180"/>
      <c r="W32" s="182"/>
      <c r="X32" s="182"/>
      <c r="Y32" s="182"/>
      <c r="Z32" s="193"/>
      <c r="AA32" s="182"/>
      <c r="AB32" s="190"/>
      <c r="AC32" s="219">
        <v>397.033</v>
      </c>
      <c r="AD32" s="679"/>
      <c r="AE32" s="278"/>
      <c r="AF32" s="182"/>
      <c r="AG32" s="179">
        <v>1429.3188</v>
      </c>
      <c r="AH32" s="179">
        <v>1429.3188</v>
      </c>
      <c r="AI32" s="191">
        <v>23</v>
      </c>
    </row>
    <row r="33" spans="1:35" s="107" customFormat="1" ht="9" customHeight="1">
      <c r="A33" s="213" t="s">
        <v>361</v>
      </c>
      <c r="B33" s="216" t="s">
        <v>346</v>
      </c>
      <c r="C33" s="215" t="s">
        <v>492</v>
      </c>
      <c r="D33" s="188">
        <v>24</v>
      </c>
      <c r="E33" s="182"/>
      <c r="F33" s="182"/>
      <c r="G33" s="679"/>
      <c r="H33" s="278"/>
      <c r="I33" s="182"/>
      <c r="J33" s="182"/>
      <c r="K33" s="182"/>
      <c r="L33" s="180"/>
      <c r="M33" s="181"/>
      <c r="N33" s="182"/>
      <c r="O33" s="180"/>
      <c r="P33" s="181"/>
      <c r="Q33" s="182"/>
      <c r="R33" s="182"/>
      <c r="S33" s="182"/>
      <c r="T33" s="180"/>
      <c r="U33" s="182"/>
      <c r="V33" s="180"/>
      <c r="W33" s="182"/>
      <c r="X33" s="182"/>
      <c r="Y33" s="182"/>
      <c r="Z33" s="193"/>
      <c r="AA33" s="182"/>
      <c r="AB33" s="190"/>
      <c r="AC33" s="179">
        <v>1957.333</v>
      </c>
      <c r="AD33" s="680">
        <v>11221.131599999999</v>
      </c>
      <c r="AE33" s="278"/>
      <c r="AF33" s="182"/>
      <c r="AG33" s="179">
        <v>18267.5304</v>
      </c>
      <c r="AH33" s="179">
        <v>18267.5304</v>
      </c>
      <c r="AI33" s="191">
        <v>24</v>
      </c>
    </row>
    <row r="34" spans="1:35" s="107" customFormat="1" ht="9" customHeight="1">
      <c r="A34" s="213" t="s">
        <v>349</v>
      </c>
      <c r="B34" s="216" t="s">
        <v>348</v>
      </c>
      <c r="C34" s="218" t="s">
        <v>211</v>
      </c>
      <c r="D34" s="188">
        <v>25</v>
      </c>
      <c r="E34" s="182"/>
      <c r="F34" s="182"/>
      <c r="G34" s="679"/>
      <c r="H34" s="278"/>
      <c r="I34" s="182"/>
      <c r="J34" s="182"/>
      <c r="K34" s="182"/>
      <c r="L34" s="180"/>
      <c r="M34" s="181"/>
      <c r="N34" s="182"/>
      <c r="O34" s="180"/>
      <c r="P34" s="181"/>
      <c r="Q34" s="182"/>
      <c r="R34" s="182"/>
      <c r="S34" s="182"/>
      <c r="T34" s="180"/>
      <c r="U34" s="182"/>
      <c r="V34" s="180"/>
      <c r="W34" s="182"/>
      <c r="X34" s="182"/>
      <c r="Y34" s="182"/>
      <c r="Z34" s="193"/>
      <c r="AA34" s="182"/>
      <c r="AB34" s="190"/>
      <c r="AC34" s="179">
        <v>678.322</v>
      </c>
      <c r="AD34" s="679"/>
      <c r="AE34" s="278"/>
      <c r="AF34" s="182"/>
      <c r="AG34" s="179">
        <v>2441.9592000000002</v>
      </c>
      <c r="AH34" s="179">
        <v>2441.9592000000002</v>
      </c>
      <c r="AI34" s="191">
        <v>25</v>
      </c>
    </row>
    <row r="35" spans="1:35" s="107" customFormat="1" ht="9" customHeight="1">
      <c r="A35" s="213" t="s">
        <v>362</v>
      </c>
      <c r="B35" s="216" t="s">
        <v>248</v>
      </c>
      <c r="C35" s="215" t="s">
        <v>350</v>
      </c>
      <c r="D35" s="188">
        <v>27</v>
      </c>
      <c r="E35" s="182"/>
      <c r="F35" s="182"/>
      <c r="G35" s="679"/>
      <c r="H35" s="278"/>
      <c r="I35" s="182"/>
      <c r="J35" s="182"/>
      <c r="K35" s="182"/>
      <c r="L35" s="180"/>
      <c r="M35" s="181"/>
      <c r="N35" s="182"/>
      <c r="O35" s="180"/>
      <c r="P35" s="181"/>
      <c r="Q35" s="182"/>
      <c r="R35" s="182"/>
      <c r="S35" s="182"/>
      <c r="T35" s="180"/>
      <c r="U35" s="182"/>
      <c r="V35" s="180"/>
      <c r="W35" s="182"/>
      <c r="X35" s="182"/>
      <c r="Y35" s="182"/>
      <c r="Z35" s="193"/>
      <c r="AA35" s="182"/>
      <c r="AB35" s="190"/>
      <c r="AC35" s="179">
        <v>2386.406014</v>
      </c>
      <c r="AD35" s="679"/>
      <c r="AE35" s="278"/>
      <c r="AF35" s="182"/>
      <c r="AG35" s="179">
        <v>8591.0616504</v>
      </c>
      <c r="AH35" s="179">
        <v>8591.0616504</v>
      </c>
      <c r="AI35" s="191">
        <v>27</v>
      </c>
    </row>
    <row r="36" spans="1:35" s="107" customFormat="1" ht="9" customHeight="1">
      <c r="A36" s="213" t="s">
        <v>354</v>
      </c>
      <c r="B36" s="216" t="s">
        <v>363</v>
      </c>
      <c r="C36" s="220" t="s">
        <v>353</v>
      </c>
      <c r="D36" s="188">
        <v>28</v>
      </c>
      <c r="E36" s="182"/>
      <c r="F36" s="182"/>
      <c r="G36" s="679"/>
      <c r="H36" s="278"/>
      <c r="I36" s="182"/>
      <c r="J36" s="182"/>
      <c r="K36" s="182"/>
      <c r="L36" s="180"/>
      <c r="M36" s="181"/>
      <c r="N36" s="182"/>
      <c r="O36" s="180"/>
      <c r="P36" s="181"/>
      <c r="Q36" s="182"/>
      <c r="R36" s="182"/>
      <c r="S36" s="182"/>
      <c r="T36" s="180"/>
      <c r="U36" s="182"/>
      <c r="V36" s="180"/>
      <c r="W36" s="182"/>
      <c r="X36" s="182"/>
      <c r="Y36" s="182"/>
      <c r="Z36" s="193"/>
      <c r="AA36" s="182"/>
      <c r="AB36" s="190"/>
      <c r="AC36" s="179">
        <v>1852.499</v>
      </c>
      <c r="AD36" s="679"/>
      <c r="AE36" s="278"/>
      <c r="AF36" s="182"/>
      <c r="AG36" s="179">
        <v>6668.9964</v>
      </c>
      <c r="AH36" s="179">
        <v>6668.9964</v>
      </c>
      <c r="AI36" s="191">
        <v>28</v>
      </c>
    </row>
    <row r="37" spans="1:35" s="107" customFormat="1" ht="9" customHeight="1">
      <c r="A37" s="213" t="s">
        <v>364</v>
      </c>
      <c r="B37" s="216" t="s">
        <v>365</v>
      </c>
      <c r="C37" s="215" t="s">
        <v>662</v>
      </c>
      <c r="D37" s="188">
        <v>29</v>
      </c>
      <c r="E37" s="182"/>
      <c r="F37" s="182"/>
      <c r="G37" s="679"/>
      <c r="H37" s="278"/>
      <c r="I37" s="182"/>
      <c r="J37" s="182"/>
      <c r="K37" s="182"/>
      <c r="L37" s="180"/>
      <c r="M37" s="181"/>
      <c r="N37" s="182"/>
      <c r="O37" s="180"/>
      <c r="P37" s="181"/>
      <c r="Q37" s="225"/>
      <c r="R37" s="225"/>
      <c r="S37" s="225"/>
      <c r="T37" s="180"/>
      <c r="U37" s="182"/>
      <c r="V37" s="180"/>
      <c r="W37" s="182"/>
      <c r="X37" s="182"/>
      <c r="Y37" s="182"/>
      <c r="Z37" s="193"/>
      <c r="AA37" s="182"/>
      <c r="AB37" s="190"/>
      <c r="AC37" s="182"/>
      <c r="AD37" s="680">
        <v>3387.2796000000003</v>
      </c>
      <c r="AE37" s="278"/>
      <c r="AF37" s="182"/>
      <c r="AG37" s="179">
        <v>3387.2796000000003</v>
      </c>
      <c r="AH37" s="179">
        <v>3387.2796000000003</v>
      </c>
      <c r="AI37" s="191">
        <v>29</v>
      </c>
    </row>
    <row r="38" spans="1:35" s="107" customFormat="1" ht="9" customHeight="1">
      <c r="A38" s="213" t="s">
        <v>349</v>
      </c>
      <c r="B38" s="216"/>
      <c r="C38" s="187" t="s">
        <v>357</v>
      </c>
      <c r="D38" s="188">
        <v>32</v>
      </c>
      <c r="E38" s="182"/>
      <c r="F38" s="182"/>
      <c r="G38" s="679"/>
      <c r="H38" s="979" t="s">
        <v>336</v>
      </c>
      <c r="I38" s="182"/>
      <c r="J38" s="182"/>
      <c r="K38" s="182"/>
      <c r="L38" s="180"/>
      <c r="M38" s="181"/>
      <c r="N38" s="182"/>
      <c r="O38" s="180"/>
      <c r="P38" s="181"/>
      <c r="Q38" s="182"/>
      <c r="R38" s="182"/>
      <c r="S38" s="179">
        <v>3</v>
      </c>
      <c r="T38" s="180"/>
      <c r="U38" s="182"/>
      <c r="V38" s="180"/>
      <c r="W38" s="182"/>
      <c r="X38" s="182"/>
      <c r="Y38" s="182"/>
      <c r="Z38" s="193"/>
      <c r="AA38" s="182"/>
      <c r="AB38" s="190"/>
      <c r="AC38" s="179">
        <v>53.797000000000004</v>
      </c>
      <c r="AD38" s="680" t="s">
        <v>336</v>
      </c>
      <c r="AE38" s="278"/>
      <c r="AF38" s="182"/>
      <c r="AG38" s="179">
        <v>311.7042</v>
      </c>
      <c r="AH38" s="179">
        <v>311.7042</v>
      </c>
      <c r="AI38" s="191">
        <v>32</v>
      </c>
    </row>
    <row r="39" spans="1:35" s="107" customFormat="1" ht="9.75" customHeight="1">
      <c r="A39" s="213" t="s">
        <v>351</v>
      </c>
      <c r="B39" s="221"/>
      <c r="C39" s="195" t="s">
        <v>366</v>
      </c>
      <c r="D39" s="196">
        <v>33</v>
      </c>
      <c r="E39" s="223"/>
      <c r="F39" s="197" t="s">
        <v>336</v>
      </c>
      <c r="G39" s="197" t="s">
        <v>336</v>
      </c>
      <c r="H39" s="982" t="s">
        <v>336</v>
      </c>
      <c r="I39" s="223"/>
      <c r="J39" s="197" t="s">
        <v>336</v>
      </c>
      <c r="K39" s="197" t="s">
        <v>336</v>
      </c>
      <c r="L39" s="224"/>
      <c r="M39" s="226"/>
      <c r="N39" s="223"/>
      <c r="O39" s="224"/>
      <c r="P39" s="226"/>
      <c r="Q39" s="223"/>
      <c r="R39" s="223"/>
      <c r="S39" s="197">
        <v>3</v>
      </c>
      <c r="T39" s="224"/>
      <c r="U39" s="223"/>
      <c r="V39" s="224"/>
      <c r="W39" s="223"/>
      <c r="X39" s="223"/>
      <c r="Y39" s="223"/>
      <c r="Z39" s="227"/>
      <c r="AA39" s="223"/>
      <c r="AB39" s="228"/>
      <c r="AC39" s="197">
        <v>7325.390014</v>
      </c>
      <c r="AD39" s="681">
        <v>14608.411199999999</v>
      </c>
      <c r="AE39" s="686"/>
      <c r="AF39" s="223"/>
      <c r="AG39" s="197">
        <v>41097.8502504</v>
      </c>
      <c r="AH39" s="197">
        <v>41097.8502504</v>
      </c>
      <c r="AI39" s="201">
        <v>33</v>
      </c>
    </row>
    <row r="40" spans="1:35" s="107" customFormat="1" ht="9" customHeight="1">
      <c r="A40" s="213" t="s">
        <v>367</v>
      </c>
      <c r="B40" s="216" t="s">
        <v>256</v>
      </c>
      <c r="C40" s="187" t="s">
        <v>368</v>
      </c>
      <c r="D40" s="188">
        <v>35</v>
      </c>
      <c r="E40" s="179" t="s">
        <v>336</v>
      </c>
      <c r="F40" s="179" t="s">
        <v>336</v>
      </c>
      <c r="G40" s="179" t="s">
        <v>336</v>
      </c>
      <c r="H40" s="278"/>
      <c r="I40" s="179" t="s">
        <v>336</v>
      </c>
      <c r="J40" s="179" t="s">
        <v>336</v>
      </c>
      <c r="K40" s="179" t="s">
        <v>336</v>
      </c>
      <c r="L40" s="179" t="s">
        <v>336</v>
      </c>
      <c r="M40" s="690"/>
      <c r="N40" s="1094" t="s">
        <v>336</v>
      </c>
      <c r="O40" s="180"/>
      <c r="P40" s="1103" t="s">
        <v>336</v>
      </c>
      <c r="Q40" s="179" t="s">
        <v>336</v>
      </c>
      <c r="R40" s="182"/>
      <c r="S40" s="182"/>
      <c r="T40" s="180"/>
      <c r="U40" s="182"/>
      <c r="V40" s="180"/>
      <c r="W40" s="182"/>
      <c r="X40" s="182"/>
      <c r="Y40" s="182"/>
      <c r="Z40" s="193"/>
      <c r="AA40" s="182"/>
      <c r="AB40" s="190"/>
      <c r="AC40" s="179" t="s">
        <v>336</v>
      </c>
      <c r="AD40" s="680" t="s">
        <v>336</v>
      </c>
      <c r="AE40" s="278"/>
      <c r="AF40" s="179" t="s">
        <v>336</v>
      </c>
      <c r="AG40" s="179" t="s">
        <v>336</v>
      </c>
      <c r="AH40" s="179" t="s">
        <v>336</v>
      </c>
      <c r="AI40" s="191">
        <v>35</v>
      </c>
    </row>
    <row r="41" spans="1:35" s="107" customFormat="1" ht="9" customHeight="1">
      <c r="A41" s="213" t="s">
        <v>369</v>
      </c>
      <c r="B41" s="216" t="s">
        <v>370</v>
      </c>
      <c r="C41" s="187" t="s">
        <v>371</v>
      </c>
      <c r="D41" s="188">
        <v>36</v>
      </c>
      <c r="E41" s="182"/>
      <c r="F41" s="182"/>
      <c r="G41" s="679"/>
      <c r="H41" s="278"/>
      <c r="I41" s="182"/>
      <c r="J41" s="182"/>
      <c r="K41" s="182"/>
      <c r="L41" s="180"/>
      <c r="M41" s="690"/>
      <c r="N41" s="190"/>
      <c r="O41" s="180"/>
      <c r="P41" s="181"/>
      <c r="Q41" s="182"/>
      <c r="R41" s="182"/>
      <c r="S41" s="182"/>
      <c r="T41" s="180"/>
      <c r="U41" s="182"/>
      <c r="V41" s="180"/>
      <c r="W41" s="182"/>
      <c r="X41" s="182"/>
      <c r="Y41" s="182"/>
      <c r="Z41" s="193"/>
      <c r="AA41" s="182"/>
      <c r="AB41" s="190"/>
      <c r="AC41" s="179">
        <v>157.588</v>
      </c>
      <c r="AD41" s="680">
        <v>218.52720000000002</v>
      </c>
      <c r="AE41" s="278"/>
      <c r="AF41" s="179" t="s">
        <v>336</v>
      </c>
      <c r="AG41" s="179">
        <v>785.8439999999999</v>
      </c>
      <c r="AH41" s="179">
        <v>785.8439999999999</v>
      </c>
      <c r="AI41" s="191">
        <v>36</v>
      </c>
    </row>
    <row r="42" spans="1:35" s="107" customFormat="1" ht="9" customHeight="1">
      <c r="A42" s="213" t="s">
        <v>362</v>
      </c>
      <c r="B42" s="216" t="s">
        <v>372</v>
      </c>
      <c r="C42" s="187" t="s">
        <v>373</v>
      </c>
      <c r="D42" s="188">
        <v>37</v>
      </c>
      <c r="E42" s="179" t="s">
        <v>336</v>
      </c>
      <c r="F42" s="179" t="s">
        <v>336</v>
      </c>
      <c r="G42" s="179" t="s">
        <v>336</v>
      </c>
      <c r="H42" s="278"/>
      <c r="I42" s="179" t="s">
        <v>336</v>
      </c>
      <c r="J42" s="179" t="s">
        <v>336</v>
      </c>
      <c r="K42" s="179" t="s">
        <v>336</v>
      </c>
      <c r="L42" s="179" t="s">
        <v>336</v>
      </c>
      <c r="M42" s="690"/>
      <c r="N42" s="694" t="s">
        <v>336</v>
      </c>
      <c r="O42" s="180"/>
      <c r="P42" s="189" t="s">
        <v>336</v>
      </c>
      <c r="Q42" s="179" t="s">
        <v>336</v>
      </c>
      <c r="R42" s="182"/>
      <c r="S42" s="182"/>
      <c r="T42" s="180"/>
      <c r="U42" s="182"/>
      <c r="V42" s="183" t="s">
        <v>336</v>
      </c>
      <c r="W42" s="182"/>
      <c r="X42" s="182"/>
      <c r="Y42" s="182"/>
      <c r="Z42" s="193"/>
      <c r="AA42" s="182"/>
      <c r="AB42" s="190"/>
      <c r="AC42" s="179" t="s">
        <v>336</v>
      </c>
      <c r="AD42" s="679"/>
      <c r="AE42" s="278"/>
      <c r="AF42" s="179">
        <v>1.682008</v>
      </c>
      <c r="AG42" s="179" t="s">
        <v>336</v>
      </c>
      <c r="AH42" s="179">
        <v>2.106408</v>
      </c>
      <c r="AI42" s="191">
        <v>37</v>
      </c>
    </row>
    <row r="43" spans="1:35" s="107" customFormat="1" ht="9" customHeight="1">
      <c r="A43" s="213"/>
      <c r="B43" s="216" t="s">
        <v>663</v>
      </c>
      <c r="C43" s="187" t="s">
        <v>357</v>
      </c>
      <c r="D43" s="188">
        <v>39</v>
      </c>
      <c r="E43" s="179" t="s">
        <v>336</v>
      </c>
      <c r="F43" s="179" t="s">
        <v>336</v>
      </c>
      <c r="G43" s="179" t="s">
        <v>336</v>
      </c>
      <c r="H43" s="277" t="s">
        <v>336</v>
      </c>
      <c r="I43" s="179" t="s">
        <v>336</v>
      </c>
      <c r="J43" s="179" t="s">
        <v>336</v>
      </c>
      <c r="K43" s="179" t="s">
        <v>336</v>
      </c>
      <c r="L43" s="179" t="s">
        <v>336</v>
      </c>
      <c r="M43" s="690"/>
      <c r="N43" s="1095" t="s">
        <v>336</v>
      </c>
      <c r="O43" s="180"/>
      <c r="P43" s="189" t="s">
        <v>336</v>
      </c>
      <c r="Q43" s="179" t="s">
        <v>336</v>
      </c>
      <c r="R43" s="179" t="s">
        <v>336</v>
      </c>
      <c r="S43" s="179" t="s">
        <v>336</v>
      </c>
      <c r="T43" s="180"/>
      <c r="U43" s="182"/>
      <c r="V43" s="183" t="s">
        <v>336</v>
      </c>
      <c r="W43" s="182"/>
      <c r="X43" s="182"/>
      <c r="Y43" s="179">
        <v>0.5108707653701381</v>
      </c>
      <c r="Z43" s="193"/>
      <c r="AA43" s="182"/>
      <c r="AB43" s="190"/>
      <c r="AC43" s="179" t="s">
        <v>336</v>
      </c>
      <c r="AD43" s="679"/>
      <c r="AE43" s="278"/>
      <c r="AF43" s="179">
        <v>9.167065013801757</v>
      </c>
      <c r="AG43" s="179" t="s">
        <v>336</v>
      </c>
      <c r="AH43" s="179">
        <v>9.167065013801757</v>
      </c>
      <c r="AI43" s="191">
        <v>39</v>
      </c>
    </row>
    <row r="44" spans="1:35" s="107" customFormat="1" ht="9.75" customHeight="1">
      <c r="A44" s="213"/>
      <c r="B44" s="216" t="s">
        <v>374</v>
      </c>
      <c r="C44" s="195" t="s">
        <v>375</v>
      </c>
      <c r="D44" s="196">
        <v>40</v>
      </c>
      <c r="E44" s="1096" t="s">
        <v>336</v>
      </c>
      <c r="F44" s="1097" t="s">
        <v>336</v>
      </c>
      <c r="G44" s="197" t="s">
        <v>336</v>
      </c>
      <c r="H44" s="279" t="s">
        <v>336</v>
      </c>
      <c r="I44" s="197" t="s">
        <v>336</v>
      </c>
      <c r="J44" s="197" t="s">
        <v>336</v>
      </c>
      <c r="K44" s="197" t="s">
        <v>336</v>
      </c>
      <c r="L44" s="197" t="s">
        <v>336</v>
      </c>
      <c r="M44" s="226"/>
      <c r="N44" s="1095" t="s">
        <v>336</v>
      </c>
      <c r="O44" s="224"/>
      <c r="P44" s="199" t="s">
        <v>336</v>
      </c>
      <c r="Q44" s="197" t="s">
        <v>336</v>
      </c>
      <c r="R44" s="197" t="s">
        <v>336</v>
      </c>
      <c r="S44" s="197" t="s">
        <v>336</v>
      </c>
      <c r="T44" s="224"/>
      <c r="U44" s="223"/>
      <c r="V44" s="198" t="s">
        <v>336</v>
      </c>
      <c r="W44" s="223"/>
      <c r="X44" s="223"/>
      <c r="Y44" s="197">
        <v>0.5108707653701381</v>
      </c>
      <c r="Z44" s="227"/>
      <c r="AA44" s="223"/>
      <c r="AB44" s="228"/>
      <c r="AC44" s="197">
        <v>157.637</v>
      </c>
      <c r="AD44" s="681">
        <v>218.7752</v>
      </c>
      <c r="AE44" s="686"/>
      <c r="AF44" s="197">
        <v>10.849073013801757</v>
      </c>
      <c r="AG44" s="197">
        <v>786.2683999999999</v>
      </c>
      <c r="AH44" s="197">
        <v>797.1174730138017</v>
      </c>
      <c r="AI44" s="201">
        <v>40</v>
      </c>
    </row>
    <row r="45" spans="1:35" s="107" customFormat="1" ht="9" customHeight="1">
      <c r="A45" s="229"/>
      <c r="B45" s="176"/>
      <c r="C45" s="187" t="s">
        <v>376</v>
      </c>
      <c r="D45" s="188">
        <v>41</v>
      </c>
      <c r="E45" s="223"/>
      <c r="F45" s="223"/>
      <c r="G45" s="685"/>
      <c r="H45" s="686"/>
      <c r="I45" s="223"/>
      <c r="J45" s="223"/>
      <c r="K45" s="223"/>
      <c r="L45" s="224"/>
      <c r="M45" s="226"/>
      <c r="N45" s="223"/>
      <c r="O45" s="224"/>
      <c r="P45" s="226"/>
      <c r="Q45" s="223"/>
      <c r="R45" s="223"/>
      <c r="S45" s="223"/>
      <c r="T45" s="224"/>
      <c r="U45" s="197" t="s">
        <v>336</v>
      </c>
      <c r="V45" s="198">
        <v>1.482</v>
      </c>
      <c r="W45" s="223"/>
      <c r="X45" s="223"/>
      <c r="Y45" s="197" t="s">
        <v>336</v>
      </c>
      <c r="Z45" s="227"/>
      <c r="AA45" s="223"/>
      <c r="AB45" s="223"/>
      <c r="AC45" s="197">
        <v>329.505</v>
      </c>
      <c r="AD45" s="681">
        <v>2319.462</v>
      </c>
      <c r="AE45" s="686"/>
      <c r="AF45" s="197">
        <v>54.47214978168131</v>
      </c>
      <c r="AG45" s="197">
        <v>3505.68</v>
      </c>
      <c r="AH45" s="197">
        <v>3560.1521497816816</v>
      </c>
      <c r="AI45" s="191">
        <v>41</v>
      </c>
    </row>
    <row r="46" spans="1:35" s="107" customFormat="1" ht="9.75" customHeight="1">
      <c r="A46" s="230"/>
      <c r="B46" s="186"/>
      <c r="C46" s="231" t="s">
        <v>377</v>
      </c>
      <c r="D46" s="232">
        <v>42</v>
      </c>
      <c r="E46" s="197">
        <v>0.512</v>
      </c>
      <c r="F46" s="197">
        <v>1.478</v>
      </c>
      <c r="G46" s="681">
        <v>29.35</v>
      </c>
      <c r="H46" s="279">
        <v>4.054</v>
      </c>
      <c r="I46" s="197" t="s">
        <v>336</v>
      </c>
      <c r="J46" s="197">
        <v>41.427</v>
      </c>
      <c r="K46" s="197">
        <v>150.46800000000002</v>
      </c>
      <c r="L46" s="198" t="s">
        <v>336</v>
      </c>
      <c r="M46" s="197">
        <v>514.4</v>
      </c>
      <c r="N46" s="197">
        <v>741.157</v>
      </c>
      <c r="O46" s="198">
        <v>8</v>
      </c>
      <c r="P46" s="199">
        <v>312.583</v>
      </c>
      <c r="Q46" s="197">
        <v>20.801000000000002</v>
      </c>
      <c r="R46" s="197" t="s">
        <v>336</v>
      </c>
      <c r="S46" s="197">
        <v>99</v>
      </c>
      <c r="T46" s="198">
        <v>48.391000000000005</v>
      </c>
      <c r="U46" s="197" t="s">
        <v>336</v>
      </c>
      <c r="V46" s="198">
        <v>1737.308</v>
      </c>
      <c r="W46" s="233"/>
      <c r="X46" s="233"/>
      <c r="Y46" s="197" t="s">
        <v>336</v>
      </c>
      <c r="Z46" s="200">
        <v>24596.175000000003</v>
      </c>
      <c r="AA46" s="197">
        <v>220.5</v>
      </c>
      <c r="AB46" s="197">
        <v>132</v>
      </c>
      <c r="AC46" s="197">
        <v>14128.837999999998</v>
      </c>
      <c r="AD46" s="681">
        <v>12336.034</v>
      </c>
      <c r="AE46" s="279">
        <v>1272.4</v>
      </c>
      <c r="AF46" s="197">
        <v>80103.76075605773</v>
      </c>
      <c r="AG46" s="197">
        <v>144562.30791</v>
      </c>
      <c r="AH46" s="197">
        <v>224666.06866605772</v>
      </c>
      <c r="AI46" s="234">
        <v>42</v>
      </c>
    </row>
    <row r="47" spans="1:35" s="107" customFormat="1" ht="9" customHeight="1">
      <c r="A47" s="230"/>
      <c r="B47" s="186"/>
      <c r="C47" s="235" t="s">
        <v>378</v>
      </c>
      <c r="D47" s="188">
        <v>43</v>
      </c>
      <c r="E47" s="1098" t="s">
        <v>336</v>
      </c>
      <c r="F47" s="1098" t="s">
        <v>336</v>
      </c>
      <c r="G47" s="687" t="s">
        <v>336</v>
      </c>
      <c r="H47" s="983">
        <v>4.054</v>
      </c>
      <c r="I47" s="238" t="s">
        <v>336</v>
      </c>
      <c r="J47" s="238" t="s">
        <v>336</v>
      </c>
      <c r="K47" s="238">
        <v>24.904</v>
      </c>
      <c r="L47" s="238" t="s">
        <v>336</v>
      </c>
      <c r="M47" s="240"/>
      <c r="N47" s="1098" t="s">
        <v>336</v>
      </c>
      <c r="O47" s="239"/>
      <c r="P47" s="241" t="s">
        <v>336</v>
      </c>
      <c r="Q47" s="238">
        <v>6.997</v>
      </c>
      <c r="R47" s="238" t="s">
        <v>336</v>
      </c>
      <c r="S47" s="238">
        <v>99</v>
      </c>
      <c r="T47" s="237" t="s">
        <v>336</v>
      </c>
      <c r="U47" s="236"/>
      <c r="V47" s="237">
        <v>50.46</v>
      </c>
      <c r="W47" s="236"/>
      <c r="X47" s="236"/>
      <c r="Y47" s="236"/>
      <c r="Z47" s="1104" t="s">
        <v>336</v>
      </c>
      <c r="AA47" s="236"/>
      <c r="AB47" s="1105"/>
      <c r="AC47" s="236"/>
      <c r="AD47" s="688"/>
      <c r="AE47" s="1104">
        <v>225.295</v>
      </c>
      <c r="AF47" s="238">
        <v>492.956</v>
      </c>
      <c r="AG47" s="238">
        <v>5110.24</v>
      </c>
      <c r="AH47" s="238">
        <v>5603.196</v>
      </c>
      <c r="AI47" s="191">
        <v>43</v>
      </c>
    </row>
    <row r="48" spans="1:35" s="107" customFormat="1" ht="9" customHeight="1" thickBot="1">
      <c r="A48" s="242"/>
      <c r="B48" s="243"/>
      <c r="C48" s="244" t="s">
        <v>379</v>
      </c>
      <c r="D48" s="245">
        <v>44</v>
      </c>
      <c r="E48" s="182"/>
      <c r="F48" s="182"/>
      <c r="G48" s="182"/>
      <c r="H48" s="1099"/>
      <c r="I48" s="182"/>
      <c r="J48" s="182"/>
      <c r="K48" s="182"/>
      <c r="L48" s="180"/>
      <c r="M48" s="182"/>
      <c r="N48" s="182"/>
      <c r="O48" s="180"/>
      <c r="P48" s="181"/>
      <c r="Q48" s="182"/>
      <c r="R48" s="182"/>
      <c r="S48" s="182"/>
      <c r="T48" s="180"/>
      <c r="U48" s="179" t="s">
        <v>336</v>
      </c>
      <c r="V48" s="183" t="s">
        <v>336</v>
      </c>
      <c r="W48" s="182"/>
      <c r="X48" s="190"/>
      <c r="Y48" s="182"/>
      <c r="Z48" s="202"/>
      <c r="AA48" s="182"/>
      <c r="AB48" s="190"/>
      <c r="AC48" s="179" t="s">
        <v>336</v>
      </c>
      <c r="AD48" s="680" t="s">
        <v>336</v>
      </c>
      <c r="AE48" s="278"/>
      <c r="AF48" s="238" t="s">
        <v>336</v>
      </c>
      <c r="AG48" s="238" t="s">
        <v>336</v>
      </c>
      <c r="AH48" s="238" t="s">
        <v>336</v>
      </c>
      <c r="AI48" s="246">
        <v>44</v>
      </c>
    </row>
    <row r="49" spans="1:35" s="212" customFormat="1" ht="9.75" customHeight="1" thickBot="1">
      <c r="A49" s="247"/>
      <c r="B49" s="248"/>
      <c r="C49" s="249" t="s">
        <v>380</v>
      </c>
      <c r="D49" s="206">
        <v>45</v>
      </c>
      <c r="E49" s="207">
        <v>0.512</v>
      </c>
      <c r="F49" s="207">
        <v>1.478</v>
      </c>
      <c r="G49" s="682">
        <v>29.35</v>
      </c>
      <c r="H49" s="1100"/>
      <c r="I49" s="207" t="s">
        <v>336</v>
      </c>
      <c r="J49" s="207">
        <v>41.427</v>
      </c>
      <c r="K49" s="207">
        <v>125.56400000000002</v>
      </c>
      <c r="L49" s="208" t="s">
        <v>336</v>
      </c>
      <c r="M49" s="207">
        <v>514.4</v>
      </c>
      <c r="N49" s="207">
        <v>741.155</v>
      </c>
      <c r="O49" s="208">
        <v>8</v>
      </c>
      <c r="P49" s="209">
        <v>312.564</v>
      </c>
      <c r="Q49" s="207">
        <v>13.804000000000002</v>
      </c>
      <c r="R49" s="207" t="s">
        <v>336</v>
      </c>
      <c r="S49" s="250"/>
      <c r="T49" s="208">
        <v>48.318000000000005</v>
      </c>
      <c r="U49" s="207" t="s">
        <v>336</v>
      </c>
      <c r="V49" s="208">
        <v>1686.848</v>
      </c>
      <c r="W49" s="250"/>
      <c r="X49" s="250"/>
      <c r="Y49" s="251"/>
      <c r="Z49" s="210">
        <v>24596.175000000003</v>
      </c>
      <c r="AA49" s="207">
        <v>220.5</v>
      </c>
      <c r="AB49" s="210">
        <v>132</v>
      </c>
      <c r="AC49" s="207">
        <v>14128.837999999998</v>
      </c>
      <c r="AD49" s="682">
        <v>12336.0338</v>
      </c>
      <c r="AE49" s="683">
        <v>1047.105</v>
      </c>
      <c r="AF49" s="207">
        <v>79610.80475605774</v>
      </c>
      <c r="AG49" s="207">
        <v>139452.06771</v>
      </c>
      <c r="AH49" s="207">
        <v>219062.87246605774</v>
      </c>
      <c r="AI49" s="211">
        <v>45</v>
      </c>
    </row>
    <row r="50" spans="1:35" s="107" customFormat="1" ht="9" customHeight="1">
      <c r="A50" s="115"/>
      <c r="C50" s="252" t="s">
        <v>382</v>
      </c>
      <c r="D50" s="188">
        <v>46</v>
      </c>
      <c r="E50" s="179" t="s">
        <v>336</v>
      </c>
      <c r="F50" s="179" t="s">
        <v>336</v>
      </c>
      <c r="G50" s="680" t="s">
        <v>336</v>
      </c>
      <c r="H50" s="278"/>
      <c r="I50" s="179" t="s">
        <v>336</v>
      </c>
      <c r="J50" s="179" t="s">
        <v>336</v>
      </c>
      <c r="K50" s="179">
        <v>1.877</v>
      </c>
      <c r="L50" s="183" t="s">
        <v>336</v>
      </c>
      <c r="M50" s="690"/>
      <c r="N50" s="691" t="s">
        <v>336</v>
      </c>
      <c r="O50" s="180"/>
      <c r="P50" s="189">
        <v>1.154</v>
      </c>
      <c r="Q50" s="179" t="s">
        <v>336</v>
      </c>
      <c r="R50" s="179" t="s">
        <v>336</v>
      </c>
      <c r="S50" s="179" t="s">
        <v>336</v>
      </c>
      <c r="T50" s="183" t="s">
        <v>336</v>
      </c>
      <c r="U50" s="179" t="s">
        <v>336</v>
      </c>
      <c r="V50" s="183">
        <v>0.991</v>
      </c>
      <c r="W50" s="182"/>
      <c r="X50" s="182"/>
      <c r="Y50" s="182"/>
      <c r="Z50" s="692">
        <v>1.061</v>
      </c>
      <c r="AA50" s="182"/>
      <c r="AB50" s="1106"/>
      <c r="AC50" s="179">
        <v>40.215</v>
      </c>
      <c r="AD50" s="680" t="s">
        <v>336</v>
      </c>
      <c r="AE50" s="277" t="s">
        <v>336</v>
      </c>
      <c r="AF50" s="693">
        <v>32.511376</v>
      </c>
      <c r="AG50" s="693">
        <v>256.362</v>
      </c>
      <c r="AH50" s="693">
        <v>288.873376</v>
      </c>
      <c r="AI50" s="191">
        <v>46</v>
      </c>
    </row>
    <row r="51" spans="1:35" s="107" customFormat="1" ht="9" customHeight="1">
      <c r="A51" s="115"/>
      <c r="C51" s="215" t="s">
        <v>384</v>
      </c>
      <c r="D51" s="253" t="s">
        <v>664</v>
      </c>
      <c r="E51" s="179" t="s">
        <v>336</v>
      </c>
      <c r="F51" s="179" t="s">
        <v>336</v>
      </c>
      <c r="G51" s="680" t="s">
        <v>336</v>
      </c>
      <c r="H51" s="278"/>
      <c r="I51" s="179" t="s">
        <v>336</v>
      </c>
      <c r="J51" s="179" t="s">
        <v>336</v>
      </c>
      <c r="K51" s="179" t="s">
        <v>336</v>
      </c>
      <c r="L51" s="183" t="s">
        <v>336</v>
      </c>
      <c r="M51" s="679"/>
      <c r="N51" s="694" t="s">
        <v>336</v>
      </c>
      <c r="O51" s="180"/>
      <c r="P51" s="189">
        <v>6.955</v>
      </c>
      <c r="Q51" s="179" t="s">
        <v>336</v>
      </c>
      <c r="R51" s="179" t="s">
        <v>336</v>
      </c>
      <c r="S51" s="179" t="s">
        <v>336</v>
      </c>
      <c r="T51" s="183" t="s">
        <v>336</v>
      </c>
      <c r="U51" s="179" t="s">
        <v>336</v>
      </c>
      <c r="V51" s="183">
        <v>70.385</v>
      </c>
      <c r="W51" s="182"/>
      <c r="X51" s="182"/>
      <c r="Y51" s="182"/>
      <c r="Z51" s="692" t="s">
        <v>336</v>
      </c>
      <c r="AA51" s="182"/>
      <c r="AB51" s="1106"/>
      <c r="AC51" s="179">
        <v>375.387</v>
      </c>
      <c r="AD51" s="680">
        <v>193.17200000000003</v>
      </c>
      <c r="AE51" s="277" t="s">
        <v>336</v>
      </c>
      <c r="AF51" s="693">
        <v>2234.1493600000003</v>
      </c>
      <c r="AG51" s="693">
        <v>1844.0072</v>
      </c>
      <c r="AH51" s="693">
        <v>4078.156560000001</v>
      </c>
      <c r="AI51" s="695" t="s">
        <v>664</v>
      </c>
    </row>
    <row r="52" spans="1:35" s="107" customFormat="1" ht="9" customHeight="1">
      <c r="A52" s="115"/>
      <c r="C52" s="215" t="s">
        <v>387</v>
      </c>
      <c r="D52" s="188" t="s">
        <v>665</v>
      </c>
      <c r="E52" s="179" t="s">
        <v>336</v>
      </c>
      <c r="F52" s="179" t="s">
        <v>336</v>
      </c>
      <c r="G52" s="680" t="s">
        <v>336</v>
      </c>
      <c r="H52" s="278"/>
      <c r="I52" s="179" t="s">
        <v>336</v>
      </c>
      <c r="J52" s="179" t="s">
        <v>336</v>
      </c>
      <c r="K52" s="179" t="s">
        <v>336</v>
      </c>
      <c r="L52" s="183" t="s">
        <v>336</v>
      </c>
      <c r="M52" s="679"/>
      <c r="N52" s="694" t="s">
        <v>336</v>
      </c>
      <c r="O52" s="180"/>
      <c r="P52" s="189" t="s">
        <v>336</v>
      </c>
      <c r="Q52" s="179" t="s">
        <v>336</v>
      </c>
      <c r="R52" s="179" t="s">
        <v>336</v>
      </c>
      <c r="S52" s="179" t="s">
        <v>336</v>
      </c>
      <c r="T52" s="183" t="s">
        <v>336</v>
      </c>
      <c r="U52" s="179" t="s">
        <v>336</v>
      </c>
      <c r="V52" s="183">
        <v>6.396</v>
      </c>
      <c r="W52" s="182"/>
      <c r="X52" s="182"/>
      <c r="Y52" s="182"/>
      <c r="Z52" s="692" t="s">
        <v>336</v>
      </c>
      <c r="AA52" s="182"/>
      <c r="AB52" s="1106"/>
      <c r="AC52" s="179">
        <v>98.99600000000001</v>
      </c>
      <c r="AD52" s="680">
        <v>42.008</v>
      </c>
      <c r="AE52" s="277">
        <v>2.771</v>
      </c>
      <c r="AF52" s="693">
        <v>204.316368</v>
      </c>
      <c r="AG52" s="693">
        <v>423.37860000000006</v>
      </c>
      <c r="AH52" s="693">
        <v>627.694968</v>
      </c>
      <c r="AI52" s="191" t="s">
        <v>665</v>
      </c>
    </row>
    <row r="53" spans="1:35" s="107" customFormat="1" ht="9" customHeight="1">
      <c r="A53" s="115"/>
      <c r="C53" s="215" t="s">
        <v>388</v>
      </c>
      <c r="D53" s="188" t="s">
        <v>666</v>
      </c>
      <c r="E53" s="179" t="s">
        <v>336</v>
      </c>
      <c r="F53" s="179" t="s">
        <v>336</v>
      </c>
      <c r="G53" s="680" t="s">
        <v>336</v>
      </c>
      <c r="H53" s="278"/>
      <c r="I53" s="179" t="s">
        <v>336</v>
      </c>
      <c r="J53" s="179" t="s">
        <v>336</v>
      </c>
      <c r="K53" s="179" t="s">
        <v>336</v>
      </c>
      <c r="L53" s="183" t="s">
        <v>336</v>
      </c>
      <c r="M53" s="679"/>
      <c r="N53" s="694" t="s">
        <v>336</v>
      </c>
      <c r="O53" s="180"/>
      <c r="P53" s="189">
        <v>2.961</v>
      </c>
      <c r="Q53" s="179">
        <v>2.234</v>
      </c>
      <c r="R53" s="179" t="s">
        <v>336</v>
      </c>
      <c r="S53" s="179" t="s">
        <v>336</v>
      </c>
      <c r="T53" s="183" t="s">
        <v>336</v>
      </c>
      <c r="U53" s="179" t="s">
        <v>336</v>
      </c>
      <c r="V53" s="183">
        <v>64.526</v>
      </c>
      <c r="W53" s="182"/>
      <c r="X53" s="182"/>
      <c r="Y53" s="182"/>
      <c r="Z53" s="692">
        <v>9010.411</v>
      </c>
      <c r="AA53" s="182"/>
      <c r="AB53" s="1106"/>
      <c r="AC53" s="179">
        <v>934.605</v>
      </c>
      <c r="AD53" s="680">
        <v>1947.079</v>
      </c>
      <c r="AE53" s="277" t="s">
        <v>336</v>
      </c>
      <c r="AF53" s="693">
        <v>11061.318264</v>
      </c>
      <c r="AG53" s="693">
        <v>5577.823</v>
      </c>
      <c r="AH53" s="693">
        <v>16639.141263999998</v>
      </c>
      <c r="AI53" s="191" t="s">
        <v>666</v>
      </c>
    </row>
    <row r="54" spans="1:35" s="107" customFormat="1" ht="9" customHeight="1">
      <c r="A54" s="115"/>
      <c r="C54" s="215" t="s">
        <v>389</v>
      </c>
      <c r="D54" s="253" t="s">
        <v>667</v>
      </c>
      <c r="E54" s="179" t="s">
        <v>336</v>
      </c>
      <c r="F54" s="179" t="s">
        <v>336</v>
      </c>
      <c r="G54" s="680" t="s">
        <v>336</v>
      </c>
      <c r="H54" s="278"/>
      <c r="I54" s="179" t="s">
        <v>336</v>
      </c>
      <c r="J54" s="179" t="s">
        <v>336</v>
      </c>
      <c r="K54" s="179" t="s">
        <v>336</v>
      </c>
      <c r="L54" s="179" t="s">
        <v>336</v>
      </c>
      <c r="M54" s="690"/>
      <c r="N54" s="694" t="s">
        <v>336</v>
      </c>
      <c r="O54" s="180"/>
      <c r="P54" s="189">
        <v>1.178</v>
      </c>
      <c r="Q54" s="179">
        <v>2.187</v>
      </c>
      <c r="R54" s="179" t="s">
        <v>336</v>
      </c>
      <c r="S54" s="179" t="s">
        <v>336</v>
      </c>
      <c r="T54" s="183" t="s">
        <v>336</v>
      </c>
      <c r="U54" s="179" t="s">
        <v>336</v>
      </c>
      <c r="V54" s="183">
        <v>64.368</v>
      </c>
      <c r="W54" s="182"/>
      <c r="X54" s="182"/>
      <c r="Y54" s="182"/>
      <c r="Z54" s="692" t="s">
        <v>336</v>
      </c>
      <c r="AA54" s="182"/>
      <c r="AB54" s="1106"/>
      <c r="AC54" s="179">
        <v>469.144</v>
      </c>
      <c r="AD54" s="680">
        <v>173.562</v>
      </c>
      <c r="AE54" s="277" t="s">
        <v>336</v>
      </c>
      <c r="AF54" s="693">
        <v>2042.786848</v>
      </c>
      <c r="AG54" s="693">
        <v>2019.9104000000002</v>
      </c>
      <c r="AH54" s="693">
        <v>4062.6972480000004</v>
      </c>
      <c r="AI54" s="695" t="s">
        <v>667</v>
      </c>
    </row>
    <row r="55" spans="1:35" s="107" customFormat="1" ht="9" customHeight="1">
      <c r="A55" s="115"/>
      <c r="C55" s="215" t="s">
        <v>390</v>
      </c>
      <c r="D55" s="188">
        <v>57</v>
      </c>
      <c r="E55" s="179" t="s">
        <v>336</v>
      </c>
      <c r="F55" s="179" t="s">
        <v>336</v>
      </c>
      <c r="G55" s="680" t="s">
        <v>336</v>
      </c>
      <c r="H55" s="278"/>
      <c r="I55" s="179" t="s">
        <v>336</v>
      </c>
      <c r="J55" s="179" t="s">
        <v>336</v>
      </c>
      <c r="K55" s="179" t="s">
        <v>336</v>
      </c>
      <c r="L55" s="179" t="s">
        <v>336</v>
      </c>
      <c r="M55" s="690"/>
      <c r="N55" s="694" t="s">
        <v>336</v>
      </c>
      <c r="O55" s="180"/>
      <c r="P55" s="189">
        <v>3.482</v>
      </c>
      <c r="Q55" s="179" t="s">
        <v>336</v>
      </c>
      <c r="R55" s="179" t="s">
        <v>336</v>
      </c>
      <c r="S55" s="179" t="s">
        <v>336</v>
      </c>
      <c r="T55" s="183" t="s">
        <v>336</v>
      </c>
      <c r="U55" s="179" t="s">
        <v>336</v>
      </c>
      <c r="V55" s="183">
        <v>28.978</v>
      </c>
      <c r="W55" s="182"/>
      <c r="X55" s="182"/>
      <c r="Y55" s="182"/>
      <c r="Z55" s="692">
        <v>82.669</v>
      </c>
      <c r="AA55" s="182"/>
      <c r="AB55" s="1106"/>
      <c r="AC55" s="179">
        <v>681.384</v>
      </c>
      <c r="AD55" s="680">
        <v>78.958</v>
      </c>
      <c r="AE55" s="277" t="s">
        <v>336</v>
      </c>
      <c r="AF55" s="693">
        <v>1002.3148080000001</v>
      </c>
      <c r="AG55" s="693">
        <v>2686.1444000000006</v>
      </c>
      <c r="AH55" s="693">
        <v>3688.4592080000007</v>
      </c>
      <c r="AI55" s="191">
        <v>57</v>
      </c>
    </row>
    <row r="56" spans="1:35" s="107" customFormat="1" ht="9" customHeight="1">
      <c r="A56" s="115"/>
      <c r="C56" s="215" t="s">
        <v>391</v>
      </c>
      <c r="D56" s="254"/>
      <c r="E56" s="182"/>
      <c r="F56" s="182"/>
      <c r="G56" s="679"/>
      <c r="H56" s="278"/>
      <c r="I56" s="182"/>
      <c r="J56" s="182"/>
      <c r="K56" s="182"/>
      <c r="L56" s="180"/>
      <c r="M56" s="690"/>
      <c r="N56" s="190"/>
      <c r="O56" s="180"/>
      <c r="P56" s="181"/>
      <c r="Q56" s="182"/>
      <c r="R56" s="182"/>
      <c r="S56" s="182"/>
      <c r="T56" s="180"/>
      <c r="U56" s="182"/>
      <c r="V56" s="180"/>
      <c r="W56" s="182"/>
      <c r="X56" s="182"/>
      <c r="Y56" s="182"/>
      <c r="Z56" s="696"/>
      <c r="AA56" s="182"/>
      <c r="AB56" s="190"/>
      <c r="AC56" s="182"/>
      <c r="AD56" s="679"/>
      <c r="AE56" s="278"/>
      <c r="AF56" s="697"/>
      <c r="AG56" s="697"/>
      <c r="AH56" s="697"/>
      <c r="AI56" s="255"/>
    </row>
    <row r="57" spans="1:35" s="107" customFormat="1" ht="9" customHeight="1">
      <c r="A57" s="115"/>
      <c r="C57" s="215" t="s">
        <v>392</v>
      </c>
      <c r="D57" s="253" t="s">
        <v>668</v>
      </c>
      <c r="E57" s="179" t="s">
        <v>336</v>
      </c>
      <c r="F57" s="179" t="s">
        <v>336</v>
      </c>
      <c r="G57" s="680">
        <v>24.088</v>
      </c>
      <c r="H57" s="278"/>
      <c r="I57" s="179" t="s">
        <v>336</v>
      </c>
      <c r="J57" s="179">
        <v>2.326</v>
      </c>
      <c r="K57" s="179">
        <v>123.56</v>
      </c>
      <c r="L57" s="179" t="s">
        <v>336</v>
      </c>
      <c r="M57" s="690"/>
      <c r="N57" s="694" t="s">
        <v>336</v>
      </c>
      <c r="O57" s="180"/>
      <c r="P57" s="189">
        <v>5.239000000000001</v>
      </c>
      <c r="Q57" s="179">
        <v>9.383000000000001</v>
      </c>
      <c r="R57" s="179" t="s">
        <v>336</v>
      </c>
      <c r="S57" s="179" t="s">
        <v>336</v>
      </c>
      <c r="T57" s="183" t="s">
        <v>336</v>
      </c>
      <c r="U57" s="179" t="s">
        <v>336</v>
      </c>
      <c r="V57" s="183">
        <v>162.201</v>
      </c>
      <c r="W57" s="182"/>
      <c r="X57" s="182"/>
      <c r="Y57" s="182"/>
      <c r="Z57" s="692">
        <v>2247.866</v>
      </c>
      <c r="AA57" s="182"/>
      <c r="AB57" s="1106"/>
      <c r="AC57" s="179">
        <v>795.4590000000001</v>
      </c>
      <c r="AD57" s="680">
        <v>58.418</v>
      </c>
      <c r="AE57" s="277">
        <v>1044.343</v>
      </c>
      <c r="AF57" s="693">
        <v>7395.483936</v>
      </c>
      <c r="AG57" s="693">
        <v>8078.4244</v>
      </c>
      <c r="AH57" s="693">
        <v>15473.908336</v>
      </c>
      <c r="AI57" s="695" t="s">
        <v>668</v>
      </c>
    </row>
    <row r="58" spans="1:35" s="107" customFormat="1" ht="9" customHeight="1">
      <c r="A58" s="115"/>
      <c r="C58" s="215" t="s">
        <v>393</v>
      </c>
      <c r="D58" s="188" t="s">
        <v>669</v>
      </c>
      <c r="E58" s="179" t="s">
        <v>336</v>
      </c>
      <c r="F58" s="179" t="s">
        <v>336</v>
      </c>
      <c r="G58" s="680">
        <v>5.2620000000000005</v>
      </c>
      <c r="H58" s="278"/>
      <c r="I58" s="179" t="s">
        <v>336</v>
      </c>
      <c r="J58" s="179" t="s">
        <v>336</v>
      </c>
      <c r="K58" s="179" t="s">
        <v>336</v>
      </c>
      <c r="L58" s="179" t="s">
        <v>336</v>
      </c>
      <c r="M58" s="690"/>
      <c r="N58" s="694" t="s">
        <v>336</v>
      </c>
      <c r="O58" s="180"/>
      <c r="P58" s="189" t="s">
        <v>336</v>
      </c>
      <c r="Q58" s="179" t="s">
        <v>336</v>
      </c>
      <c r="R58" s="179" t="s">
        <v>336</v>
      </c>
      <c r="S58" s="179" t="s">
        <v>336</v>
      </c>
      <c r="T58" s="183" t="s">
        <v>336</v>
      </c>
      <c r="U58" s="179" t="s">
        <v>336</v>
      </c>
      <c r="V58" s="183">
        <v>67.287</v>
      </c>
      <c r="W58" s="182"/>
      <c r="X58" s="182"/>
      <c r="Y58" s="182"/>
      <c r="Z58" s="692" t="s">
        <v>336</v>
      </c>
      <c r="AA58" s="182"/>
      <c r="AB58" s="1106"/>
      <c r="AC58" s="179">
        <v>821.465</v>
      </c>
      <c r="AD58" s="680">
        <v>2.995</v>
      </c>
      <c r="AE58" s="277" t="s">
        <v>336</v>
      </c>
      <c r="AF58" s="693">
        <v>2135.420232</v>
      </c>
      <c r="AG58" s="693">
        <v>3115.8250000000003</v>
      </c>
      <c r="AH58" s="693">
        <v>5251.245231999999</v>
      </c>
      <c r="AI58" s="191" t="s">
        <v>669</v>
      </c>
    </row>
    <row r="59" spans="1:35" s="107" customFormat="1" ht="9" customHeight="1">
      <c r="A59" s="115"/>
      <c r="C59" s="215" t="s">
        <v>394</v>
      </c>
      <c r="D59" s="188">
        <v>63</v>
      </c>
      <c r="E59" s="179" t="s">
        <v>336</v>
      </c>
      <c r="F59" s="179" t="s">
        <v>336</v>
      </c>
      <c r="G59" s="680" t="s">
        <v>336</v>
      </c>
      <c r="H59" s="278"/>
      <c r="I59" s="179" t="s">
        <v>336</v>
      </c>
      <c r="J59" s="179" t="s">
        <v>336</v>
      </c>
      <c r="K59" s="179" t="s">
        <v>336</v>
      </c>
      <c r="L59" s="179" t="s">
        <v>336</v>
      </c>
      <c r="M59" s="690"/>
      <c r="N59" s="694" t="s">
        <v>336</v>
      </c>
      <c r="O59" s="180"/>
      <c r="P59" s="189">
        <v>3.517</v>
      </c>
      <c r="Q59" s="179" t="s">
        <v>336</v>
      </c>
      <c r="R59" s="179" t="s">
        <v>336</v>
      </c>
      <c r="S59" s="179" t="s">
        <v>336</v>
      </c>
      <c r="T59" s="183" t="s">
        <v>336</v>
      </c>
      <c r="U59" s="179" t="s">
        <v>336</v>
      </c>
      <c r="V59" s="183">
        <v>33.291000000000004</v>
      </c>
      <c r="W59" s="182"/>
      <c r="X59" s="182"/>
      <c r="Y59" s="182"/>
      <c r="Z59" s="692">
        <v>14.778</v>
      </c>
      <c r="AA59" s="182"/>
      <c r="AB59" s="1106"/>
      <c r="AC59" s="179">
        <v>516.565</v>
      </c>
      <c r="AD59" s="680">
        <v>91.38</v>
      </c>
      <c r="AE59" s="277" t="s">
        <v>336</v>
      </c>
      <c r="AF59" s="693">
        <v>1072.217176</v>
      </c>
      <c r="AG59" s="693">
        <v>2123.568</v>
      </c>
      <c r="AH59" s="693">
        <v>3195.7851760000003</v>
      </c>
      <c r="AI59" s="191">
        <v>63</v>
      </c>
    </row>
    <row r="60" spans="1:35" s="107" customFormat="1" ht="9" customHeight="1">
      <c r="A60" s="115"/>
      <c r="C60" s="215" t="s">
        <v>395</v>
      </c>
      <c r="D60" s="188">
        <v>64</v>
      </c>
      <c r="E60" s="179" t="s">
        <v>336</v>
      </c>
      <c r="F60" s="179" t="s">
        <v>336</v>
      </c>
      <c r="G60" s="680" t="s">
        <v>336</v>
      </c>
      <c r="H60" s="278"/>
      <c r="I60" s="179" t="s">
        <v>336</v>
      </c>
      <c r="J60" s="179" t="s">
        <v>336</v>
      </c>
      <c r="K60" s="179" t="s">
        <v>336</v>
      </c>
      <c r="L60" s="179" t="s">
        <v>336</v>
      </c>
      <c r="M60" s="698"/>
      <c r="N60" s="694" t="s">
        <v>336</v>
      </c>
      <c r="O60" s="256"/>
      <c r="P60" s="189">
        <v>2.6430000000000002</v>
      </c>
      <c r="Q60" s="179" t="s">
        <v>336</v>
      </c>
      <c r="R60" s="179" t="s">
        <v>336</v>
      </c>
      <c r="S60" s="179" t="s">
        <v>336</v>
      </c>
      <c r="T60" s="183" t="s">
        <v>336</v>
      </c>
      <c r="U60" s="179" t="s">
        <v>336</v>
      </c>
      <c r="V60" s="183">
        <v>9.917</v>
      </c>
      <c r="W60" s="182"/>
      <c r="X60" s="182"/>
      <c r="Y60" s="182"/>
      <c r="Z60" s="692">
        <v>15.93</v>
      </c>
      <c r="AA60" s="182"/>
      <c r="AB60" s="1106"/>
      <c r="AC60" s="179">
        <v>176.85</v>
      </c>
      <c r="AD60" s="680">
        <v>76.409</v>
      </c>
      <c r="AE60" s="277" t="s">
        <v>336</v>
      </c>
      <c r="AF60" s="693">
        <v>330.655912</v>
      </c>
      <c r="AG60" s="693">
        <v>842.6469999999999</v>
      </c>
      <c r="AH60" s="693">
        <v>1173.3029119999999</v>
      </c>
      <c r="AI60" s="191">
        <v>64</v>
      </c>
    </row>
    <row r="61" spans="1:35" s="107" customFormat="1" ht="9" customHeight="1">
      <c r="A61" s="115"/>
      <c r="C61" s="215" t="s">
        <v>396</v>
      </c>
      <c r="D61" s="254"/>
      <c r="E61" s="182"/>
      <c r="F61" s="182"/>
      <c r="G61" s="679"/>
      <c r="H61" s="278"/>
      <c r="I61" s="182"/>
      <c r="J61" s="182"/>
      <c r="K61" s="182"/>
      <c r="L61" s="180"/>
      <c r="M61" s="698"/>
      <c r="N61" s="699"/>
      <c r="O61" s="256"/>
      <c r="P61" s="181"/>
      <c r="Q61" s="182"/>
      <c r="R61" s="182"/>
      <c r="S61" s="182"/>
      <c r="T61" s="180"/>
      <c r="U61" s="182"/>
      <c r="V61" s="180"/>
      <c r="W61" s="182"/>
      <c r="X61" s="182"/>
      <c r="Y61" s="182"/>
      <c r="Z61" s="696"/>
      <c r="AA61" s="182"/>
      <c r="AB61" s="190"/>
      <c r="AC61" s="182"/>
      <c r="AD61" s="679"/>
      <c r="AE61" s="278"/>
      <c r="AF61" s="697"/>
      <c r="AG61" s="697"/>
      <c r="AH61" s="697"/>
      <c r="AI61" s="255"/>
    </row>
    <row r="62" spans="1:35" s="107" customFormat="1" ht="9" customHeight="1">
      <c r="A62" s="115"/>
      <c r="C62" s="215" t="s">
        <v>397</v>
      </c>
      <c r="D62" s="188" t="s">
        <v>670</v>
      </c>
      <c r="E62" s="179" t="s">
        <v>336</v>
      </c>
      <c r="F62" s="179" t="s">
        <v>336</v>
      </c>
      <c r="G62" s="680" t="s">
        <v>336</v>
      </c>
      <c r="H62" s="278"/>
      <c r="I62" s="179" t="s">
        <v>336</v>
      </c>
      <c r="J62" s="179" t="s">
        <v>336</v>
      </c>
      <c r="K62" s="179" t="s">
        <v>336</v>
      </c>
      <c r="L62" s="179" t="s">
        <v>336</v>
      </c>
      <c r="M62" s="690"/>
      <c r="N62" s="694" t="s">
        <v>336</v>
      </c>
      <c r="O62" s="180"/>
      <c r="P62" s="189" t="s">
        <v>336</v>
      </c>
      <c r="Q62" s="179" t="s">
        <v>336</v>
      </c>
      <c r="R62" s="179" t="s">
        <v>336</v>
      </c>
      <c r="S62" s="179" t="s">
        <v>336</v>
      </c>
      <c r="T62" s="183" t="s">
        <v>336</v>
      </c>
      <c r="U62" s="179" t="s">
        <v>336</v>
      </c>
      <c r="V62" s="183">
        <v>8.851</v>
      </c>
      <c r="W62" s="182"/>
      <c r="X62" s="182"/>
      <c r="Y62" s="182"/>
      <c r="Z62" s="692" t="s">
        <v>336</v>
      </c>
      <c r="AA62" s="182"/>
      <c r="AB62" s="1106"/>
      <c r="AC62" s="179">
        <v>340.86400000000003</v>
      </c>
      <c r="AD62" s="680">
        <v>84.735</v>
      </c>
      <c r="AE62" s="277" t="s">
        <v>336</v>
      </c>
      <c r="AF62" s="693">
        <v>286.988648</v>
      </c>
      <c r="AG62" s="693">
        <v>1344.6984000000002</v>
      </c>
      <c r="AH62" s="693">
        <v>1631.6870480000002</v>
      </c>
      <c r="AI62" s="191" t="s">
        <v>670</v>
      </c>
    </row>
    <row r="63" spans="1:35" ht="9" customHeight="1">
      <c r="A63" s="115"/>
      <c r="B63" s="107"/>
      <c r="C63" s="215" t="s">
        <v>398</v>
      </c>
      <c r="D63" s="188">
        <v>68</v>
      </c>
      <c r="E63" s="179" t="s">
        <v>336</v>
      </c>
      <c r="F63" s="179" t="s">
        <v>336</v>
      </c>
      <c r="G63" s="680" t="s">
        <v>336</v>
      </c>
      <c r="H63" s="278"/>
      <c r="I63" s="179" t="s">
        <v>336</v>
      </c>
      <c r="J63" s="179" t="s">
        <v>336</v>
      </c>
      <c r="K63" s="179" t="s">
        <v>336</v>
      </c>
      <c r="L63" s="179" t="s">
        <v>336</v>
      </c>
      <c r="M63" s="690"/>
      <c r="N63" s="694" t="s">
        <v>336</v>
      </c>
      <c r="O63" s="180"/>
      <c r="P63" s="189" t="s">
        <v>336</v>
      </c>
      <c r="Q63" s="179" t="s">
        <v>336</v>
      </c>
      <c r="R63" s="179" t="s">
        <v>336</v>
      </c>
      <c r="S63" s="179" t="s">
        <v>336</v>
      </c>
      <c r="T63" s="183" t="s">
        <v>336</v>
      </c>
      <c r="U63" s="179" t="s">
        <v>336</v>
      </c>
      <c r="V63" s="183">
        <v>2.231</v>
      </c>
      <c r="W63" s="182"/>
      <c r="X63" s="182"/>
      <c r="Y63" s="182"/>
      <c r="Z63" s="692">
        <v>4.833</v>
      </c>
      <c r="AA63" s="182"/>
      <c r="AB63" s="1106"/>
      <c r="AC63" s="179">
        <v>87.753</v>
      </c>
      <c r="AD63" s="680">
        <v>127.061</v>
      </c>
      <c r="AE63" s="277" t="s">
        <v>336</v>
      </c>
      <c r="AF63" s="693">
        <v>75.636016</v>
      </c>
      <c r="AG63" s="693">
        <v>453.39279999999997</v>
      </c>
      <c r="AH63" s="693">
        <v>529.028816</v>
      </c>
      <c r="AI63" s="191">
        <v>68</v>
      </c>
    </row>
    <row r="64" spans="1:35" ht="9" customHeight="1">
      <c r="A64" s="192" t="s">
        <v>399</v>
      </c>
      <c r="B64" s="257"/>
      <c r="C64" s="215" t="s">
        <v>400</v>
      </c>
      <c r="D64" s="254"/>
      <c r="E64" s="182"/>
      <c r="F64" s="182"/>
      <c r="G64" s="679"/>
      <c r="H64" s="278"/>
      <c r="I64" s="182"/>
      <c r="J64" s="182"/>
      <c r="K64" s="182"/>
      <c r="L64" s="180"/>
      <c r="M64" s="690"/>
      <c r="N64" s="190"/>
      <c r="O64" s="180"/>
      <c r="P64" s="181"/>
      <c r="Q64" s="182"/>
      <c r="R64" s="182"/>
      <c r="S64" s="182"/>
      <c r="T64" s="180"/>
      <c r="U64" s="182"/>
      <c r="V64" s="180"/>
      <c r="W64" s="182"/>
      <c r="X64" s="182"/>
      <c r="Y64" s="182"/>
      <c r="Z64" s="696"/>
      <c r="AA64" s="182"/>
      <c r="AB64" s="190"/>
      <c r="AC64" s="182"/>
      <c r="AD64" s="679"/>
      <c r="AE64" s="278"/>
      <c r="AF64" s="697"/>
      <c r="AG64" s="697"/>
      <c r="AH64" s="697"/>
      <c r="AI64" s="255"/>
    </row>
    <row r="65" spans="1:35" ht="9" customHeight="1">
      <c r="A65" s="192" t="s">
        <v>340</v>
      </c>
      <c r="B65" s="257"/>
      <c r="C65" s="215" t="s">
        <v>401</v>
      </c>
      <c r="D65" s="253" t="s">
        <v>671</v>
      </c>
      <c r="E65" s="179" t="s">
        <v>336</v>
      </c>
      <c r="F65" s="179" t="s">
        <v>336</v>
      </c>
      <c r="G65" s="680" t="s">
        <v>336</v>
      </c>
      <c r="H65" s="278"/>
      <c r="I65" s="179" t="s">
        <v>336</v>
      </c>
      <c r="J65" s="179" t="s">
        <v>336</v>
      </c>
      <c r="K65" s="179" t="s">
        <v>336</v>
      </c>
      <c r="L65" s="179" t="s">
        <v>336</v>
      </c>
      <c r="M65" s="690"/>
      <c r="N65" s="694" t="s">
        <v>336</v>
      </c>
      <c r="O65" s="180"/>
      <c r="P65" s="189">
        <v>1.053</v>
      </c>
      <c r="Q65" s="179" t="s">
        <v>336</v>
      </c>
      <c r="R65" s="179" t="s">
        <v>336</v>
      </c>
      <c r="S65" s="179" t="s">
        <v>336</v>
      </c>
      <c r="T65" s="183" t="s">
        <v>336</v>
      </c>
      <c r="U65" s="179" t="s">
        <v>336</v>
      </c>
      <c r="V65" s="183">
        <v>29.454</v>
      </c>
      <c r="W65" s="182"/>
      <c r="X65" s="182"/>
      <c r="Y65" s="182"/>
      <c r="Z65" s="692">
        <v>4.356</v>
      </c>
      <c r="AA65" s="182"/>
      <c r="AB65" s="1106"/>
      <c r="AC65" s="179">
        <v>403.263</v>
      </c>
      <c r="AD65" s="680">
        <v>263.327</v>
      </c>
      <c r="AE65" s="277" t="s">
        <v>336</v>
      </c>
      <c r="AF65" s="693">
        <v>940.615144</v>
      </c>
      <c r="AG65" s="693">
        <v>1776.4057999999998</v>
      </c>
      <c r="AH65" s="693">
        <v>2717.0209439999994</v>
      </c>
      <c r="AI65" s="695" t="s">
        <v>671</v>
      </c>
    </row>
    <row r="66" spans="1:35" ht="9" customHeight="1">
      <c r="A66" s="192" t="s">
        <v>402</v>
      </c>
      <c r="B66" s="257"/>
      <c r="C66" s="215" t="s">
        <v>403</v>
      </c>
      <c r="D66" s="254"/>
      <c r="E66" s="182"/>
      <c r="F66" s="182"/>
      <c r="G66" s="679"/>
      <c r="H66" s="278"/>
      <c r="I66" s="182"/>
      <c r="J66" s="182"/>
      <c r="K66" s="182"/>
      <c r="L66" s="180"/>
      <c r="M66" s="690"/>
      <c r="N66" s="190"/>
      <c r="O66" s="180"/>
      <c r="P66" s="181"/>
      <c r="Q66" s="182"/>
      <c r="R66" s="182"/>
      <c r="S66" s="182"/>
      <c r="T66" s="180"/>
      <c r="U66" s="182"/>
      <c r="V66" s="180"/>
      <c r="W66" s="182"/>
      <c r="X66" s="182"/>
      <c r="Y66" s="182"/>
      <c r="Z66" s="696"/>
      <c r="AA66" s="182"/>
      <c r="AB66" s="190"/>
      <c r="AC66" s="182"/>
      <c r="AD66" s="679"/>
      <c r="AE66" s="278"/>
      <c r="AF66" s="697"/>
      <c r="AG66" s="697"/>
      <c r="AH66" s="697"/>
      <c r="AI66" s="255"/>
    </row>
    <row r="67" spans="1:35" ht="9" customHeight="1">
      <c r="A67" s="192" t="s">
        <v>404</v>
      </c>
      <c r="B67" s="257"/>
      <c r="C67" s="215" t="s">
        <v>405</v>
      </c>
      <c r="D67" s="188">
        <v>71</v>
      </c>
      <c r="E67" s="179" t="s">
        <v>336</v>
      </c>
      <c r="F67" s="179" t="s">
        <v>336</v>
      </c>
      <c r="G67" s="680" t="s">
        <v>336</v>
      </c>
      <c r="H67" s="278"/>
      <c r="I67" s="179" t="s">
        <v>336</v>
      </c>
      <c r="J67" s="179" t="s">
        <v>336</v>
      </c>
      <c r="K67" s="179" t="s">
        <v>336</v>
      </c>
      <c r="L67" s="179" t="s">
        <v>336</v>
      </c>
      <c r="M67" s="690"/>
      <c r="N67" s="694" t="s">
        <v>336</v>
      </c>
      <c r="O67" s="180"/>
      <c r="P67" s="189">
        <v>0.994</v>
      </c>
      <c r="Q67" s="179" t="s">
        <v>336</v>
      </c>
      <c r="R67" s="179" t="s">
        <v>336</v>
      </c>
      <c r="S67" s="179" t="s">
        <v>336</v>
      </c>
      <c r="T67" s="183" t="s">
        <v>336</v>
      </c>
      <c r="U67" s="179" t="s">
        <v>336</v>
      </c>
      <c r="V67" s="183">
        <v>3.192</v>
      </c>
      <c r="W67" s="182"/>
      <c r="X67" s="182"/>
      <c r="Y67" s="182"/>
      <c r="Z67" s="692">
        <v>99.075</v>
      </c>
      <c r="AA67" s="182"/>
      <c r="AB67" s="1106"/>
      <c r="AC67" s="179">
        <v>64.348</v>
      </c>
      <c r="AD67" s="680">
        <v>6.02</v>
      </c>
      <c r="AE67" s="277" t="s">
        <v>336</v>
      </c>
      <c r="AF67" s="693">
        <v>200.376312</v>
      </c>
      <c r="AG67" s="693">
        <v>280.4078</v>
      </c>
      <c r="AH67" s="693">
        <v>480.78411200000005</v>
      </c>
      <c r="AI67" s="191">
        <v>71</v>
      </c>
    </row>
    <row r="68" spans="1:35" ht="9" customHeight="1">
      <c r="A68" s="115"/>
      <c r="B68" s="258"/>
      <c r="C68" s="215" t="s">
        <v>406</v>
      </c>
      <c r="D68" s="188">
        <v>72</v>
      </c>
      <c r="E68" s="179" t="s">
        <v>336</v>
      </c>
      <c r="F68" s="179" t="s">
        <v>336</v>
      </c>
      <c r="G68" s="680" t="s">
        <v>336</v>
      </c>
      <c r="H68" s="278"/>
      <c r="I68" s="179" t="s">
        <v>336</v>
      </c>
      <c r="J68" s="179" t="s">
        <v>336</v>
      </c>
      <c r="K68" s="179" t="s">
        <v>336</v>
      </c>
      <c r="L68" s="179" t="s">
        <v>336</v>
      </c>
      <c r="M68" s="690"/>
      <c r="N68" s="694" t="s">
        <v>336</v>
      </c>
      <c r="O68" s="180"/>
      <c r="P68" s="189" t="s">
        <v>336</v>
      </c>
      <c r="Q68" s="179" t="s">
        <v>336</v>
      </c>
      <c r="R68" s="179" t="s">
        <v>336</v>
      </c>
      <c r="S68" s="179" t="s">
        <v>336</v>
      </c>
      <c r="T68" s="183" t="s">
        <v>336</v>
      </c>
      <c r="U68" s="179" t="s">
        <v>336</v>
      </c>
      <c r="V68" s="183" t="s">
        <v>336</v>
      </c>
      <c r="W68" s="182"/>
      <c r="X68" s="182"/>
      <c r="Y68" s="182"/>
      <c r="Z68" s="692" t="s">
        <v>336</v>
      </c>
      <c r="AA68" s="182"/>
      <c r="AB68" s="1106"/>
      <c r="AC68" s="179">
        <v>19.839</v>
      </c>
      <c r="AD68" s="680" t="s">
        <v>336</v>
      </c>
      <c r="AE68" s="277" t="s">
        <v>336</v>
      </c>
      <c r="AF68" s="693">
        <v>14.788976000000002</v>
      </c>
      <c r="AG68" s="693">
        <v>74.3214</v>
      </c>
      <c r="AH68" s="693">
        <v>89.110376</v>
      </c>
      <c r="AI68" s="191">
        <v>72</v>
      </c>
    </row>
    <row r="69" spans="1:35" ht="9.75" customHeight="1">
      <c r="A69" s="115"/>
      <c r="B69" s="107"/>
      <c r="C69" s="259" t="s">
        <v>20</v>
      </c>
      <c r="D69" s="260" t="s">
        <v>596</v>
      </c>
      <c r="E69" s="261"/>
      <c r="F69" s="261"/>
      <c r="G69" s="700"/>
      <c r="H69" s="701"/>
      <c r="I69" s="261"/>
      <c r="J69" s="261"/>
      <c r="K69" s="261"/>
      <c r="L69" s="262"/>
      <c r="M69" s="702"/>
      <c r="N69" s="265"/>
      <c r="O69" s="262"/>
      <c r="P69" s="263"/>
      <c r="Q69" s="261"/>
      <c r="R69" s="261"/>
      <c r="S69" s="261"/>
      <c r="T69" s="262"/>
      <c r="U69" s="261"/>
      <c r="V69" s="262"/>
      <c r="W69" s="261"/>
      <c r="X69" s="261"/>
      <c r="Y69" s="261"/>
      <c r="Z69" s="264"/>
      <c r="AA69" s="261"/>
      <c r="AB69" s="265"/>
      <c r="AC69" s="261"/>
      <c r="AD69" s="700"/>
      <c r="AE69" s="701"/>
      <c r="AF69" s="261"/>
      <c r="AG69" s="261"/>
      <c r="AH69" s="261"/>
      <c r="AI69" s="266" t="s">
        <v>596</v>
      </c>
    </row>
    <row r="70" spans="1:35" ht="9.75" customHeight="1">
      <c r="A70" s="115"/>
      <c r="B70" s="107"/>
      <c r="C70" s="215" t="s">
        <v>21</v>
      </c>
      <c r="D70" s="188">
        <v>73</v>
      </c>
      <c r="E70" s="179" t="s">
        <v>336</v>
      </c>
      <c r="F70" s="179" t="s">
        <v>336</v>
      </c>
      <c r="G70" s="680">
        <v>29.35</v>
      </c>
      <c r="H70" s="278"/>
      <c r="I70" s="179" t="s">
        <v>336</v>
      </c>
      <c r="J70" s="179">
        <v>2.326</v>
      </c>
      <c r="K70" s="179">
        <v>125.437</v>
      </c>
      <c r="L70" s="183" t="s">
        <v>336</v>
      </c>
      <c r="M70" s="690"/>
      <c r="N70" s="694">
        <v>0.555</v>
      </c>
      <c r="O70" s="180"/>
      <c r="P70" s="189">
        <v>31.564</v>
      </c>
      <c r="Q70" s="179">
        <v>13.804</v>
      </c>
      <c r="R70" s="179" t="s">
        <v>336</v>
      </c>
      <c r="S70" s="179" t="s">
        <v>336</v>
      </c>
      <c r="T70" s="183">
        <v>2.318</v>
      </c>
      <c r="U70" s="179" t="s">
        <v>336</v>
      </c>
      <c r="V70" s="183">
        <v>552.8659999999999</v>
      </c>
      <c r="W70" s="182"/>
      <c r="X70" s="182"/>
      <c r="Y70" s="182"/>
      <c r="Z70" s="184">
        <v>11481.401000000003</v>
      </c>
      <c r="AA70" s="182"/>
      <c r="AB70" s="193"/>
      <c r="AC70" s="179">
        <v>5826.532</v>
      </c>
      <c r="AD70" s="680">
        <v>3145.6540000000005</v>
      </c>
      <c r="AE70" s="277">
        <v>1047.114</v>
      </c>
      <c r="AF70" s="179">
        <v>29029.579376</v>
      </c>
      <c r="AG70" s="179">
        <v>30897.3162</v>
      </c>
      <c r="AH70" s="179">
        <v>59926.895576</v>
      </c>
      <c r="AI70" s="191">
        <v>73</v>
      </c>
    </row>
    <row r="71" spans="1:35" ht="9.75" customHeight="1">
      <c r="A71" s="115"/>
      <c r="B71" s="107"/>
      <c r="C71" s="267" t="s">
        <v>22</v>
      </c>
      <c r="D71" s="268"/>
      <c r="E71" s="269"/>
      <c r="F71" s="269"/>
      <c r="G71" s="703"/>
      <c r="H71" s="704"/>
      <c r="I71" s="269"/>
      <c r="J71" s="269"/>
      <c r="K71" s="269"/>
      <c r="L71" s="270"/>
      <c r="M71" s="271"/>
      <c r="N71" s="269"/>
      <c r="O71" s="270"/>
      <c r="P71" s="271"/>
      <c r="Q71" s="269"/>
      <c r="R71" s="269"/>
      <c r="S71" s="269"/>
      <c r="T71" s="270"/>
      <c r="U71" s="269"/>
      <c r="V71" s="270"/>
      <c r="W71" s="269"/>
      <c r="X71" s="269"/>
      <c r="Y71" s="269"/>
      <c r="Z71" s="272"/>
      <c r="AA71" s="269"/>
      <c r="AB71" s="1107"/>
      <c r="AC71" s="269"/>
      <c r="AD71" s="703"/>
      <c r="AE71" s="704"/>
      <c r="AF71" s="269"/>
      <c r="AG71" s="269"/>
      <c r="AH71" s="269"/>
      <c r="AI71" s="273"/>
    </row>
    <row r="72" spans="1:35" ht="9" customHeight="1">
      <c r="A72" s="115"/>
      <c r="B72" s="107"/>
      <c r="C72" s="215" t="s">
        <v>407</v>
      </c>
      <c r="D72" s="188">
        <v>74</v>
      </c>
      <c r="E72" s="179" t="s">
        <v>336</v>
      </c>
      <c r="F72" s="182"/>
      <c r="G72" s="679"/>
      <c r="H72" s="278"/>
      <c r="I72" s="182"/>
      <c r="J72" s="179" t="s">
        <v>336</v>
      </c>
      <c r="K72" s="182"/>
      <c r="L72" s="180"/>
      <c r="M72" s="263"/>
      <c r="N72" s="179">
        <v>25</v>
      </c>
      <c r="O72" s="180"/>
      <c r="P72" s="263"/>
      <c r="Q72" s="261"/>
      <c r="R72" s="182"/>
      <c r="S72" s="182"/>
      <c r="T72" s="183" t="s">
        <v>336</v>
      </c>
      <c r="U72" s="182"/>
      <c r="V72" s="180"/>
      <c r="W72" s="182"/>
      <c r="X72" s="182"/>
      <c r="Y72" s="182"/>
      <c r="Z72" s="184">
        <v>48</v>
      </c>
      <c r="AA72" s="182"/>
      <c r="AB72" s="190"/>
      <c r="AC72" s="179">
        <v>252.217</v>
      </c>
      <c r="AD72" s="679"/>
      <c r="AE72" s="278"/>
      <c r="AF72" s="179">
        <v>48</v>
      </c>
      <c r="AG72" s="179">
        <v>1981.9812000000002</v>
      </c>
      <c r="AH72" s="179">
        <v>2029.9812000000002</v>
      </c>
      <c r="AI72" s="191">
        <v>74</v>
      </c>
    </row>
    <row r="73" spans="1:35" ht="9" customHeight="1">
      <c r="A73" s="115"/>
      <c r="B73" s="107"/>
      <c r="C73" s="215" t="s">
        <v>408</v>
      </c>
      <c r="D73" s="188">
        <v>75</v>
      </c>
      <c r="E73" s="182"/>
      <c r="F73" s="182"/>
      <c r="G73" s="679"/>
      <c r="H73" s="278"/>
      <c r="I73" s="182"/>
      <c r="J73" s="182"/>
      <c r="K73" s="182"/>
      <c r="L73" s="180"/>
      <c r="M73" s="179">
        <v>508.5</v>
      </c>
      <c r="N73" s="179">
        <v>644.4</v>
      </c>
      <c r="O73" s="180"/>
      <c r="P73" s="181"/>
      <c r="Q73" s="182"/>
      <c r="R73" s="182"/>
      <c r="S73" s="182"/>
      <c r="T73" s="183">
        <v>7</v>
      </c>
      <c r="U73" s="182"/>
      <c r="V73" s="277">
        <v>8.29</v>
      </c>
      <c r="W73" s="182"/>
      <c r="X73" s="182"/>
      <c r="Y73" s="182"/>
      <c r="Z73" s="184">
        <v>3993</v>
      </c>
      <c r="AA73" s="182"/>
      <c r="AB73" s="190"/>
      <c r="AC73" s="182"/>
      <c r="AD73" s="679"/>
      <c r="AE73" s="278"/>
      <c r="AF73" s="179">
        <v>4256.09144</v>
      </c>
      <c r="AG73" s="179">
        <v>50141.0545</v>
      </c>
      <c r="AH73" s="179">
        <v>54397.14594</v>
      </c>
      <c r="AI73" s="191">
        <v>75</v>
      </c>
    </row>
    <row r="74" spans="1:35" ht="9" customHeight="1">
      <c r="A74" s="115"/>
      <c r="B74" s="107"/>
      <c r="C74" s="215" t="s">
        <v>409</v>
      </c>
      <c r="D74" s="188">
        <v>76</v>
      </c>
      <c r="E74" s="182"/>
      <c r="F74" s="182"/>
      <c r="G74" s="679"/>
      <c r="H74" s="278"/>
      <c r="I74" s="182"/>
      <c r="J74" s="182"/>
      <c r="K74" s="182"/>
      <c r="L74" s="180"/>
      <c r="M74" s="179" t="s">
        <v>336</v>
      </c>
      <c r="N74" s="182"/>
      <c r="O74" s="183">
        <v>8</v>
      </c>
      <c r="P74" s="181"/>
      <c r="Q74" s="182"/>
      <c r="R74" s="182"/>
      <c r="S74" s="182"/>
      <c r="T74" s="180"/>
      <c r="U74" s="182"/>
      <c r="V74" s="278"/>
      <c r="W74" s="182"/>
      <c r="X74" s="182"/>
      <c r="Y74" s="182"/>
      <c r="Z74" s="184" t="s">
        <v>336</v>
      </c>
      <c r="AA74" s="182"/>
      <c r="AB74" s="190"/>
      <c r="AC74" s="182"/>
      <c r="AD74" s="679"/>
      <c r="AE74" s="278"/>
      <c r="AF74" s="182"/>
      <c r="AG74" s="179">
        <v>342.4</v>
      </c>
      <c r="AH74" s="179">
        <v>342.4</v>
      </c>
      <c r="AI74" s="191">
        <v>76</v>
      </c>
    </row>
    <row r="75" spans="1:35" ht="9" customHeight="1">
      <c r="A75" s="115"/>
      <c r="B75" s="107"/>
      <c r="C75" s="215" t="s">
        <v>410</v>
      </c>
      <c r="D75" s="188">
        <v>77</v>
      </c>
      <c r="E75" s="182"/>
      <c r="F75" s="182"/>
      <c r="G75" s="679"/>
      <c r="H75" s="278"/>
      <c r="I75" s="182"/>
      <c r="J75" s="182"/>
      <c r="K75" s="182"/>
      <c r="L75" s="180"/>
      <c r="M75" s="271"/>
      <c r="N75" s="179" t="s">
        <v>336</v>
      </c>
      <c r="O75" s="270"/>
      <c r="P75" s="181"/>
      <c r="Q75" s="182"/>
      <c r="R75" s="182"/>
      <c r="S75" s="182"/>
      <c r="T75" s="180"/>
      <c r="U75" s="182"/>
      <c r="V75" s="270"/>
      <c r="W75" s="182"/>
      <c r="X75" s="182"/>
      <c r="Y75" s="182"/>
      <c r="Z75" s="184" t="s">
        <v>336</v>
      </c>
      <c r="AA75" s="182"/>
      <c r="AB75" s="190"/>
      <c r="AC75" s="182"/>
      <c r="AD75" s="679"/>
      <c r="AE75" s="278"/>
      <c r="AF75" s="182"/>
      <c r="AG75" s="179" t="s">
        <v>336</v>
      </c>
      <c r="AH75" s="179" t="s">
        <v>336</v>
      </c>
      <c r="AI75" s="191">
        <v>77</v>
      </c>
    </row>
    <row r="76" spans="1:35" ht="9.75" customHeight="1">
      <c r="A76" s="115"/>
      <c r="B76" s="107"/>
      <c r="C76" s="222" t="s">
        <v>411</v>
      </c>
      <c r="D76" s="196">
        <v>78</v>
      </c>
      <c r="E76" s="199" t="s">
        <v>336</v>
      </c>
      <c r="F76" s="223"/>
      <c r="G76" s="685"/>
      <c r="H76" s="686"/>
      <c r="I76" s="223"/>
      <c r="J76" s="199" t="s">
        <v>336</v>
      </c>
      <c r="K76" s="223"/>
      <c r="L76" s="224"/>
      <c r="M76" s="197">
        <v>508.5</v>
      </c>
      <c r="N76" s="197">
        <v>669.4</v>
      </c>
      <c r="O76" s="198">
        <v>8</v>
      </c>
      <c r="P76" s="226"/>
      <c r="Q76" s="223"/>
      <c r="R76" s="223"/>
      <c r="S76" s="223"/>
      <c r="T76" s="279">
        <v>7</v>
      </c>
      <c r="U76" s="223"/>
      <c r="V76" s="279">
        <v>8.29</v>
      </c>
      <c r="W76" s="223"/>
      <c r="X76" s="223"/>
      <c r="Y76" s="223"/>
      <c r="Z76" s="200">
        <v>4041</v>
      </c>
      <c r="AA76" s="223"/>
      <c r="AB76" s="228"/>
      <c r="AC76" s="197">
        <v>252.217</v>
      </c>
      <c r="AD76" s="685"/>
      <c r="AE76" s="686"/>
      <c r="AF76" s="197">
        <v>4304.09144</v>
      </c>
      <c r="AG76" s="197">
        <v>52465.4357</v>
      </c>
      <c r="AH76" s="197">
        <v>56769.527140000006</v>
      </c>
      <c r="AI76" s="201">
        <v>78</v>
      </c>
    </row>
    <row r="77" spans="1:35" ht="9" customHeight="1">
      <c r="A77" s="115"/>
      <c r="B77" s="107"/>
      <c r="C77" s="259" t="s">
        <v>412</v>
      </c>
      <c r="D77" s="177">
        <v>79</v>
      </c>
      <c r="E77" s="238" t="s">
        <v>383</v>
      </c>
      <c r="F77" s="238" t="s">
        <v>383</v>
      </c>
      <c r="G77" s="687" t="s">
        <v>383</v>
      </c>
      <c r="H77" s="689"/>
      <c r="I77" s="238" t="s">
        <v>383</v>
      </c>
      <c r="J77" s="238" t="s">
        <v>383</v>
      </c>
      <c r="K77" s="238" t="s">
        <v>336</v>
      </c>
      <c r="L77" s="239"/>
      <c r="M77" s="280" t="s">
        <v>383</v>
      </c>
      <c r="N77" s="280" t="s">
        <v>383</v>
      </c>
      <c r="O77" s="239"/>
      <c r="P77" s="241" t="s">
        <v>383</v>
      </c>
      <c r="Q77" s="238" t="s">
        <v>336</v>
      </c>
      <c r="R77" s="688"/>
      <c r="S77" s="1108" t="s">
        <v>336</v>
      </c>
      <c r="T77" s="237" t="s">
        <v>383</v>
      </c>
      <c r="U77" s="238" t="s">
        <v>336</v>
      </c>
      <c r="V77" s="237">
        <v>805.916</v>
      </c>
      <c r="W77" s="281"/>
      <c r="X77" s="281"/>
      <c r="Y77" s="281"/>
      <c r="Z77" s="330" t="s">
        <v>336</v>
      </c>
      <c r="AA77" s="238" t="s">
        <v>383</v>
      </c>
      <c r="AB77" s="184">
        <v>132</v>
      </c>
      <c r="AC77" s="238">
        <v>3758.264</v>
      </c>
      <c r="AD77" s="687">
        <v>4955.9688</v>
      </c>
      <c r="AE77" s="689"/>
      <c r="AF77" s="282">
        <v>25708.550176</v>
      </c>
      <c r="AG77" s="282">
        <v>18485.7192</v>
      </c>
      <c r="AH77" s="282">
        <v>44194.269376</v>
      </c>
      <c r="AI77" s="185">
        <v>79</v>
      </c>
    </row>
    <row r="78" spans="1:35" ht="9" customHeight="1">
      <c r="A78" s="283"/>
      <c r="C78" s="284" t="s">
        <v>23</v>
      </c>
      <c r="D78" s="285">
        <v>80</v>
      </c>
      <c r="E78" s="179" t="s">
        <v>383</v>
      </c>
      <c r="F78" s="179" t="s">
        <v>383</v>
      </c>
      <c r="G78" s="680" t="s">
        <v>383</v>
      </c>
      <c r="H78" s="278"/>
      <c r="I78" s="179" t="s">
        <v>383</v>
      </c>
      <c r="J78" s="179" t="s">
        <v>383</v>
      </c>
      <c r="K78" s="179" t="s">
        <v>336</v>
      </c>
      <c r="L78" s="183" t="s">
        <v>336</v>
      </c>
      <c r="M78" s="276" t="s">
        <v>596</v>
      </c>
      <c r="N78" s="276" t="s">
        <v>383</v>
      </c>
      <c r="O78" s="286"/>
      <c r="P78" s="189" t="s">
        <v>383</v>
      </c>
      <c r="Q78" s="179" t="s">
        <v>336</v>
      </c>
      <c r="R78" s="679"/>
      <c r="S78" s="1095" t="s">
        <v>336</v>
      </c>
      <c r="T78" s="183" t="s">
        <v>383</v>
      </c>
      <c r="U78" s="179" t="s">
        <v>336</v>
      </c>
      <c r="V78" s="183">
        <v>319.776</v>
      </c>
      <c r="W78" s="287"/>
      <c r="X78" s="287"/>
      <c r="Y78" s="288"/>
      <c r="Z78" s="184" t="s">
        <v>336</v>
      </c>
      <c r="AA78" s="179" t="s">
        <v>383</v>
      </c>
      <c r="AB78" s="288"/>
      <c r="AC78" s="179">
        <v>4291.825</v>
      </c>
      <c r="AD78" s="680">
        <v>4234.411</v>
      </c>
      <c r="AE78" s="278"/>
      <c r="AF78" s="274">
        <v>11256.851136000001</v>
      </c>
      <c r="AG78" s="274">
        <v>19684.981</v>
      </c>
      <c r="AH78" s="274">
        <v>30941.832136</v>
      </c>
      <c r="AI78" s="289">
        <v>80</v>
      </c>
    </row>
    <row r="79" spans="1:35" ht="9.75" customHeight="1" thickBot="1">
      <c r="A79" s="115"/>
      <c r="B79" s="290"/>
      <c r="C79" s="267" t="s">
        <v>413</v>
      </c>
      <c r="D79" s="275">
        <v>81</v>
      </c>
      <c r="E79" s="197" t="s">
        <v>336</v>
      </c>
      <c r="F79" s="197">
        <v>1.478</v>
      </c>
      <c r="G79" s="681" t="s">
        <v>336</v>
      </c>
      <c r="H79" s="705"/>
      <c r="I79" s="197" t="s">
        <v>336</v>
      </c>
      <c r="J79" s="197">
        <v>39.101</v>
      </c>
      <c r="K79" s="197" t="s">
        <v>336</v>
      </c>
      <c r="L79" s="198" t="s">
        <v>336</v>
      </c>
      <c r="M79" s="197">
        <v>5.9</v>
      </c>
      <c r="N79" s="197">
        <v>71.2</v>
      </c>
      <c r="O79" s="224"/>
      <c r="P79" s="199">
        <v>281</v>
      </c>
      <c r="Q79" s="197" t="s">
        <v>336</v>
      </c>
      <c r="R79" s="223"/>
      <c r="S79" s="197" t="s">
        <v>336</v>
      </c>
      <c r="T79" s="198">
        <v>39</v>
      </c>
      <c r="U79" s="197" t="s">
        <v>336</v>
      </c>
      <c r="V79" s="198">
        <v>1125.692</v>
      </c>
      <c r="W79" s="223"/>
      <c r="X79" s="223"/>
      <c r="Y79" s="228"/>
      <c r="Z79" s="291">
        <v>9074</v>
      </c>
      <c r="AA79" s="197">
        <v>220.5</v>
      </c>
      <c r="AB79" s="184">
        <v>132</v>
      </c>
      <c r="AC79" s="197">
        <v>8050.089</v>
      </c>
      <c r="AD79" s="681">
        <v>9190.379799999999</v>
      </c>
      <c r="AE79" s="705"/>
      <c r="AF79" s="292">
        <v>46277.363026</v>
      </c>
      <c r="AG79" s="292">
        <v>56089.258885</v>
      </c>
      <c r="AH79" s="292">
        <v>102366.621911</v>
      </c>
      <c r="AI79" s="984">
        <v>81</v>
      </c>
    </row>
    <row r="80" spans="1:35" ht="12.75">
      <c r="A80" s="293"/>
      <c r="B80" s="113"/>
      <c r="C80" s="294" t="s">
        <v>414</v>
      </c>
      <c r="D80" s="113"/>
      <c r="E80" s="295"/>
      <c r="F80" s="296" t="s">
        <v>415</v>
      </c>
      <c r="G80" s="113"/>
      <c r="H80" s="113"/>
      <c r="I80" s="297" t="s">
        <v>416</v>
      </c>
      <c r="J80" s="298" t="s">
        <v>417</v>
      </c>
      <c r="K80" s="299"/>
      <c r="L80" s="110"/>
      <c r="M80" s="300"/>
      <c r="N80" s="301"/>
      <c r="O80" s="302"/>
      <c r="P80" s="112" t="s">
        <v>490</v>
      </c>
      <c r="Q80" s="301"/>
      <c r="R80" s="301"/>
      <c r="S80" s="301"/>
      <c r="T80" s="301"/>
      <c r="U80" s="301"/>
      <c r="V80" s="301"/>
      <c r="W80" s="113"/>
      <c r="X80" s="301"/>
      <c r="Y80" s="301"/>
      <c r="Z80" s="301"/>
      <c r="AA80" s="301"/>
      <c r="AB80" s="1142"/>
      <c r="AC80" s="301"/>
      <c r="AD80" s="113"/>
      <c r="AE80" s="258"/>
      <c r="AF80" s="303" t="s">
        <v>418</v>
      </c>
      <c r="AG80" s="304">
        <v>40108</v>
      </c>
      <c r="AH80" s="305"/>
      <c r="AI80" s="306"/>
    </row>
    <row r="81" spans="1:35" ht="13.5" thickBot="1">
      <c r="A81" s="307"/>
      <c r="B81" s="308"/>
      <c r="C81" s="309"/>
      <c r="D81" s="308"/>
      <c r="E81" s="310"/>
      <c r="F81" s="311"/>
      <c r="G81" s="310"/>
      <c r="H81" s="310"/>
      <c r="I81" s="312" t="s">
        <v>383</v>
      </c>
      <c r="J81" s="313" t="s">
        <v>419</v>
      </c>
      <c r="K81" s="308"/>
      <c r="L81" s="314"/>
      <c r="M81" s="310"/>
      <c r="N81" s="315"/>
      <c r="O81" s="316"/>
      <c r="P81" s="317" t="s">
        <v>672</v>
      </c>
      <c r="Q81" s="315"/>
      <c r="R81" s="315"/>
      <c r="S81" s="315"/>
      <c r="T81" s="315"/>
      <c r="U81" s="315"/>
      <c r="V81" s="315"/>
      <c r="W81" s="308"/>
      <c r="X81" s="318"/>
      <c r="Y81" s="315"/>
      <c r="Z81" s="319"/>
      <c r="AA81" s="315"/>
      <c r="AB81" s="308"/>
      <c r="AC81" s="315"/>
      <c r="AD81" s="314"/>
      <c r="AE81" s="314"/>
      <c r="AF81" s="314"/>
      <c r="AG81" s="314"/>
      <c r="AH81" s="320"/>
      <c r="AI81" s="321"/>
    </row>
    <row r="83" spans="13:27" ht="12.75">
      <c r="M83" s="322"/>
      <c r="N83" s="322"/>
      <c r="O83" s="322"/>
      <c r="P83" s="322"/>
      <c r="AA83" s="1254"/>
    </row>
    <row r="84" spans="13:27" ht="12.75">
      <c r="M84" s="322"/>
      <c r="N84" s="322"/>
      <c r="O84" s="322"/>
      <c r="P84" s="322"/>
      <c r="AA84" s="1254"/>
    </row>
    <row r="85" spans="13:27" ht="12.75">
      <c r="M85" s="322"/>
      <c r="N85" s="322"/>
      <c r="O85" s="322"/>
      <c r="P85" s="322"/>
      <c r="AA85" s="1254"/>
    </row>
    <row r="86" spans="13:27" ht="12.75">
      <c r="M86" s="322"/>
      <c r="N86" s="322"/>
      <c r="O86" s="322"/>
      <c r="P86" s="322"/>
      <c r="AA86" s="1254"/>
    </row>
    <row r="87" spans="13:27" ht="12.75">
      <c r="M87" s="322"/>
      <c r="N87" s="322"/>
      <c r="O87" s="322"/>
      <c r="P87" s="322"/>
      <c r="AA87" s="1254"/>
    </row>
    <row r="88" spans="13:27" ht="12.75">
      <c r="M88" s="322"/>
      <c r="N88" s="322"/>
      <c r="O88" s="322"/>
      <c r="P88" s="322"/>
      <c r="AA88" s="1254"/>
    </row>
    <row r="89" spans="13:27" ht="12.75">
      <c r="M89" s="322"/>
      <c r="N89" s="322"/>
      <c r="O89" s="322"/>
      <c r="P89" s="322"/>
      <c r="AA89" s="1254"/>
    </row>
    <row r="90" spans="13:27" ht="12.75">
      <c r="M90" s="322"/>
      <c r="N90" s="322"/>
      <c r="O90" s="322"/>
      <c r="P90" s="322"/>
      <c r="AA90" s="1254"/>
    </row>
    <row r="91" spans="13:27" ht="12.75">
      <c r="M91" s="322"/>
      <c r="N91" s="322"/>
      <c r="O91" s="322"/>
      <c r="P91" s="322"/>
      <c r="AA91" s="1254"/>
    </row>
    <row r="92" spans="13:27" ht="12.75">
      <c r="M92" s="322"/>
      <c r="N92" s="322"/>
      <c r="O92" s="322"/>
      <c r="P92" s="322"/>
      <c r="AA92" s="1254"/>
    </row>
    <row r="93" spans="13:27" ht="12.75">
      <c r="M93" s="322"/>
      <c r="N93" s="322"/>
      <c r="O93" s="322"/>
      <c r="P93" s="322"/>
      <c r="AA93" s="1254"/>
    </row>
    <row r="94" spans="13:27" ht="12.75">
      <c r="M94" s="322"/>
      <c r="N94" s="322"/>
      <c r="O94" s="322"/>
      <c r="P94" s="322"/>
      <c r="AA94" s="1254"/>
    </row>
    <row r="95" spans="13:27" ht="12.75">
      <c r="M95" s="322"/>
      <c r="N95" s="322"/>
      <c r="O95" s="322"/>
      <c r="P95" s="322"/>
      <c r="AA95" s="1254"/>
    </row>
  </sheetData>
  <mergeCells count="2">
    <mergeCell ref="P9:Q9"/>
    <mergeCell ref="Z15:AB15"/>
  </mergeCells>
  <printOptions horizontalCentered="1" verticalCentered="1"/>
  <pageMargins left="0.1968503937007874" right="0" top="0.5905511811023623" bottom="0.1968503937007874" header="0.1968503937007874" footer="0.5118110236220472"/>
  <pageSetup horizontalDpi="600" verticalDpi="600" orientation="portrait" paperSize="9" r:id="rId2"/>
  <colBreaks count="1" manualBreakCount="1">
    <brk id="15" max="65535" man="1"/>
  </colBreaks>
  <drawing r:id="rId1"/>
</worksheet>
</file>

<file path=xl/worksheets/sheet17.xml><?xml version="1.0" encoding="utf-8"?>
<worksheet xmlns="http://schemas.openxmlformats.org/spreadsheetml/2006/main" xmlns:r="http://schemas.openxmlformats.org/officeDocument/2006/relationships">
  <dimension ref="A1:AI95"/>
  <sheetViews>
    <sheetView workbookViewId="0" topLeftCell="B1">
      <selection activeCell="U37" sqref="U37"/>
    </sheetView>
  </sheetViews>
  <sheetFormatPr defaultColWidth="11.421875" defaultRowHeight="12.75"/>
  <cols>
    <col min="1" max="1" width="2.8515625" style="108" customWidth="1"/>
    <col min="2" max="2" width="6.8515625" style="108" customWidth="1"/>
    <col min="3" max="3" width="29.8515625" style="108" bestFit="1" customWidth="1"/>
    <col min="4" max="4" width="4.140625" style="108" bestFit="1" customWidth="1"/>
    <col min="5" max="5" width="6.00390625" style="108" customWidth="1"/>
    <col min="6" max="7" width="4.28125" style="108" customWidth="1"/>
    <col min="8" max="8" width="5.140625" style="108" customWidth="1"/>
    <col min="9" max="10" width="5.28125" style="108" customWidth="1"/>
    <col min="11" max="11" width="5.00390625" style="108" customWidth="1"/>
    <col min="12" max="12" width="4.28125" style="108" customWidth="1"/>
    <col min="13" max="13" width="5.421875" style="108" customWidth="1"/>
    <col min="14" max="14" width="5.28125" style="108" customWidth="1"/>
    <col min="15" max="15" width="4.421875" style="108" customWidth="1"/>
    <col min="16" max="16" width="5.140625" style="108" customWidth="1"/>
    <col min="17" max="17" width="4.57421875" style="108" bestFit="1" customWidth="1"/>
    <col min="18" max="18" width="4.57421875" style="108" customWidth="1"/>
    <col min="19" max="19" width="5.140625" style="108" customWidth="1"/>
    <col min="20" max="20" width="4.28125" style="108" customWidth="1"/>
    <col min="21" max="21" width="3.57421875" style="108" customWidth="1"/>
    <col min="22" max="22" width="5.28125" style="108" customWidth="1"/>
    <col min="23" max="23" width="5.00390625" style="108" customWidth="1"/>
    <col min="24" max="24" width="4.28125" style="108" customWidth="1"/>
    <col min="25" max="25" width="5.421875" style="108" customWidth="1"/>
    <col min="26" max="26" width="5.00390625" style="108" customWidth="1"/>
    <col min="27" max="27" width="4.7109375" style="108" customWidth="1"/>
    <col min="28" max="28" width="5.00390625" style="108" customWidth="1"/>
    <col min="29" max="29" width="5.28125" style="108" customWidth="1"/>
    <col min="30" max="30" width="4.57421875" style="108" customWidth="1"/>
    <col min="31" max="31" width="4.8515625" style="108" customWidth="1"/>
    <col min="32" max="34" width="6.7109375" style="108" customWidth="1"/>
    <col min="35" max="35" width="4.28125" style="108" bestFit="1" customWidth="1"/>
    <col min="36" max="16384" width="11.421875" style="108" customWidth="1"/>
  </cols>
  <sheetData>
    <row r="1" spans="1:35" s="107" customFormat="1" ht="12">
      <c r="A1" s="105" t="s">
        <v>420</v>
      </c>
      <c r="B1" s="106"/>
      <c r="C1" s="106"/>
      <c r="D1" s="106"/>
      <c r="E1" s="106"/>
      <c r="F1" s="106"/>
      <c r="G1" s="106"/>
      <c r="H1" s="106"/>
      <c r="I1" s="106"/>
      <c r="J1" s="106"/>
      <c r="K1" s="106"/>
      <c r="L1" s="106"/>
      <c r="M1" s="105"/>
      <c r="N1" s="105"/>
      <c r="O1" s="105"/>
      <c r="P1" s="105" t="s">
        <v>421</v>
      </c>
      <c r="Q1" s="105"/>
      <c r="R1" s="105"/>
      <c r="S1" s="105"/>
      <c r="T1" s="106"/>
      <c r="U1" s="106"/>
      <c r="V1" s="106"/>
      <c r="W1" s="106"/>
      <c r="X1" s="106"/>
      <c r="Y1" s="106"/>
      <c r="Z1" s="106"/>
      <c r="AA1" s="106"/>
      <c r="AB1" s="106"/>
      <c r="AC1" s="106"/>
      <c r="AD1" s="106"/>
      <c r="AE1" s="106"/>
      <c r="AF1" s="106"/>
      <c r="AG1" s="106"/>
      <c r="AH1" s="106"/>
      <c r="AI1" s="106"/>
    </row>
    <row r="2" spans="1:35" s="107" customFormat="1" ht="3.75" customHeight="1">
      <c r="A2" s="105"/>
      <c r="B2" s="106"/>
      <c r="C2" s="106"/>
      <c r="D2" s="106"/>
      <c r="E2" s="106"/>
      <c r="F2" s="106"/>
      <c r="G2" s="106"/>
      <c r="H2" s="106"/>
      <c r="I2" s="106"/>
      <c r="J2" s="106"/>
      <c r="K2" s="106"/>
      <c r="L2" s="106"/>
      <c r="M2" s="105"/>
      <c r="N2" s="105"/>
      <c r="O2" s="105"/>
      <c r="P2" s="105"/>
      <c r="Q2" s="105"/>
      <c r="R2" s="105"/>
      <c r="S2" s="105"/>
      <c r="T2" s="106"/>
      <c r="U2" s="106"/>
      <c r="V2" s="106"/>
      <c r="W2" s="106"/>
      <c r="X2" s="106"/>
      <c r="Y2" s="106"/>
      <c r="Z2" s="106"/>
      <c r="AA2" s="106"/>
      <c r="AB2" s="106"/>
      <c r="AC2" s="106"/>
      <c r="AD2" s="106"/>
      <c r="AE2" s="106"/>
      <c r="AF2" s="106"/>
      <c r="AG2" s="106"/>
      <c r="AH2" s="106"/>
      <c r="AI2" s="106"/>
    </row>
    <row r="3" spans="1:35" s="107" customFormat="1" ht="3.75" customHeight="1">
      <c r="A3" s="105"/>
      <c r="B3" s="106"/>
      <c r="C3" s="106"/>
      <c r="D3" s="106"/>
      <c r="E3" s="106"/>
      <c r="F3" s="106"/>
      <c r="G3" s="106"/>
      <c r="H3" s="106"/>
      <c r="I3" s="106"/>
      <c r="J3" s="106"/>
      <c r="K3" s="106"/>
      <c r="L3" s="106"/>
      <c r="M3" s="105"/>
      <c r="N3" s="105"/>
      <c r="O3" s="105"/>
      <c r="P3" s="105"/>
      <c r="Q3" s="105"/>
      <c r="R3" s="105"/>
      <c r="S3" s="105"/>
      <c r="T3" s="106"/>
      <c r="U3" s="106"/>
      <c r="V3" s="106"/>
      <c r="W3" s="106"/>
      <c r="X3" s="106"/>
      <c r="Y3" s="106"/>
      <c r="Z3" s="106"/>
      <c r="AA3" s="106"/>
      <c r="AB3" s="106"/>
      <c r="AC3" s="106"/>
      <c r="AD3" s="106"/>
      <c r="AE3" s="106"/>
      <c r="AF3" s="106"/>
      <c r="AG3" s="106"/>
      <c r="AH3" s="106"/>
      <c r="AI3" s="106"/>
    </row>
    <row r="4" spans="1:35" s="107" customFormat="1" ht="3.75" customHeight="1">
      <c r="A4" s="108"/>
      <c r="B4" s="108"/>
      <c r="C4" s="108"/>
      <c r="D4" s="108"/>
      <c r="E4" s="108"/>
      <c r="F4" s="108"/>
      <c r="G4" s="108"/>
      <c r="H4" s="108"/>
      <c r="I4" s="108"/>
      <c r="J4" s="108"/>
      <c r="K4" s="108"/>
      <c r="L4" s="108"/>
      <c r="M4" s="108"/>
      <c r="X4" s="108"/>
      <c r="Z4" s="108"/>
      <c r="AA4" s="108"/>
      <c r="AI4" s="108"/>
    </row>
    <row r="5" spans="1:35" s="107" customFormat="1" ht="3.75" customHeight="1">
      <c r="A5" s="108"/>
      <c r="B5" s="108"/>
      <c r="C5" s="108"/>
      <c r="D5" s="108"/>
      <c r="E5" s="108"/>
      <c r="F5" s="108"/>
      <c r="G5" s="108"/>
      <c r="H5" s="108"/>
      <c r="I5" s="108"/>
      <c r="J5" s="108"/>
      <c r="K5" s="108"/>
      <c r="L5" s="108"/>
      <c r="M5" s="108"/>
      <c r="O5" s="105"/>
      <c r="X5" s="108"/>
      <c r="Z5" s="108"/>
      <c r="AA5" s="108"/>
      <c r="AI5" s="108"/>
    </row>
    <row r="6" spans="1:35" s="107" customFormat="1" ht="3.75" customHeight="1" thickBot="1">
      <c r="A6" s="108"/>
      <c r="B6" s="108"/>
      <c r="C6" s="108"/>
      <c r="D6" s="108"/>
      <c r="E6" s="108"/>
      <c r="F6" s="108"/>
      <c r="G6" s="108"/>
      <c r="H6" s="108"/>
      <c r="I6" s="108"/>
      <c r="J6" s="108"/>
      <c r="K6" s="108"/>
      <c r="L6" s="108"/>
      <c r="M6" s="108"/>
      <c r="X6" s="108"/>
      <c r="Z6" s="108"/>
      <c r="AA6" s="108"/>
      <c r="AI6" s="108"/>
    </row>
    <row r="7" spans="1:35" s="107" customFormat="1" ht="10.5" customHeight="1">
      <c r="A7" s="109"/>
      <c r="B7" s="110"/>
      <c r="C7" s="110"/>
      <c r="D7" s="111"/>
      <c r="E7" s="112"/>
      <c r="F7" s="110"/>
      <c r="G7" s="110"/>
      <c r="H7" s="110"/>
      <c r="I7" s="112"/>
      <c r="J7" s="110"/>
      <c r="K7" s="110"/>
      <c r="L7" s="1238"/>
      <c r="M7" s="112"/>
      <c r="N7" s="110"/>
      <c r="O7" s="1238"/>
      <c r="P7" s="112"/>
      <c r="Q7" s="110"/>
      <c r="R7" s="110"/>
      <c r="S7" s="110"/>
      <c r="T7" s="1238"/>
      <c r="U7" s="110"/>
      <c r="V7" s="1238"/>
      <c r="W7" s="110"/>
      <c r="X7" s="1239"/>
      <c r="Y7" s="110"/>
      <c r="Z7" s="1240"/>
      <c r="AA7" s="1239"/>
      <c r="AB7" s="110"/>
      <c r="AC7" s="1241"/>
      <c r="AD7" s="110"/>
      <c r="AE7" s="1238"/>
      <c r="AF7" s="113"/>
      <c r="AG7" s="113"/>
      <c r="AH7" s="113"/>
      <c r="AI7" s="114"/>
    </row>
    <row r="8" spans="1:35" s="107" customFormat="1" ht="11.25" customHeight="1">
      <c r="A8" s="115"/>
      <c r="B8" s="116" t="s">
        <v>272</v>
      </c>
      <c r="C8" s="117"/>
      <c r="D8" s="118"/>
      <c r="E8" s="1242" t="s">
        <v>597</v>
      </c>
      <c r="F8" s="1243"/>
      <c r="G8" s="1243"/>
      <c r="H8" s="1243"/>
      <c r="I8" s="1242" t="s">
        <v>598</v>
      </c>
      <c r="J8" s="1244"/>
      <c r="K8" s="1245"/>
      <c r="L8" s="119"/>
      <c r="M8" s="1242" t="s">
        <v>599</v>
      </c>
      <c r="N8" s="1246"/>
      <c r="O8" s="1247"/>
      <c r="P8" s="1242" t="s">
        <v>273</v>
      </c>
      <c r="Q8" s="1244"/>
      <c r="R8" s="1244"/>
      <c r="S8" s="1244"/>
      <c r="T8" s="1248"/>
      <c r="U8" s="1244" t="s">
        <v>600</v>
      </c>
      <c r="V8" s="1248"/>
      <c r="W8" s="1249" t="s">
        <v>274</v>
      </c>
      <c r="X8" s="1245"/>
      <c r="Y8" s="1243"/>
      <c r="Z8" s="1250"/>
      <c r="AA8" s="1245"/>
      <c r="AB8" s="1244"/>
      <c r="AC8" s="1235"/>
      <c r="AD8" s="1248"/>
      <c r="AE8" s="1251"/>
      <c r="AF8" s="1244" t="s">
        <v>275</v>
      </c>
      <c r="AG8" s="1244"/>
      <c r="AH8" s="1244"/>
      <c r="AI8" s="120"/>
    </row>
    <row r="9" spans="1:35" s="107" customFormat="1" ht="10.5" customHeight="1">
      <c r="A9" s="115"/>
      <c r="B9" s="116"/>
      <c r="C9" s="117"/>
      <c r="D9" s="121"/>
      <c r="E9" s="122"/>
      <c r="F9" s="123"/>
      <c r="G9" s="123"/>
      <c r="H9" s="125"/>
      <c r="I9" s="124"/>
      <c r="J9" s="125"/>
      <c r="K9" s="126"/>
      <c r="L9" s="127"/>
      <c r="M9" s="122"/>
      <c r="N9" s="123"/>
      <c r="O9" s="128"/>
      <c r="P9" s="1296" t="s">
        <v>276</v>
      </c>
      <c r="Q9" s="1297"/>
      <c r="R9" s="949"/>
      <c r="S9" s="129"/>
      <c r="T9" s="130"/>
      <c r="U9" s="125"/>
      <c r="V9" s="131" t="s">
        <v>277</v>
      </c>
      <c r="W9" s="1252" t="s">
        <v>278</v>
      </c>
      <c r="X9" s="132"/>
      <c r="Y9" s="133"/>
      <c r="Z9" s="134"/>
      <c r="AA9" s="1253"/>
      <c r="AB9" s="135"/>
      <c r="AC9" s="136"/>
      <c r="AD9" s="674"/>
      <c r="AE9" s="675"/>
      <c r="AF9" s="133" t="s">
        <v>279</v>
      </c>
      <c r="AG9" s="138"/>
      <c r="AH9" s="139"/>
      <c r="AI9" s="140"/>
    </row>
    <row r="10" spans="1:35" s="107" customFormat="1" ht="10.5" customHeight="1">
      <c r="A10" s="115"/>
      <c r="B10" s="116"/>
      <c r="C10" s="117"/>
      <c r="D10" s="121" t="s">
        <v>280</v>
      </c>
      <c r="E10" s="124"/>
      <c r="F10" s="136"/>
      <c r="G10" s="136"/>
      <c r="H10" s="125" t="s">
        <v>281</v>
      </c>
      <c r="I10" s="124"/>
      <c r="J10" s="125"/>
      <c r="K10" s="125" t="s">
        <v>281</v>
      </c>
      <c r="L10" s="141"/>
      <c r="M10" s="124"/>
      <c r="N10" s="136"/>
      <c r="O10" s="142" t="s">
        <v>282</v>
      </c>
      <c r="P10" s="143"/>
      <c r="Q10" s="135"/>
      <c r="R10" s="135"/>
      <c r="S10" s="135" t="s">
        <v>281</v>
      </c>
      <c r="T10" s="130"/>
      <c r="U10" s="125" t="s">
        <v>283</v>
      </c>
      <c r="V10" s="137"/>
      <c r="W10" s="125"/>
      <c r="X10" s="136"/>
      <c r="Y10" s="135"/>
      <c r="Z10" s="125"/>
      <c r="AA10" s="125"/>
      <c r="AB10" s="144"/>
      <c r="AC10" s="136"/>
      <c r="AD10" s="141"/>
      <c r="AE10" s="142"/>
      <c r="AF10" s="135"/>
      <c r="AG10" s="135"/>
      <c r="AH10" s="145"/>
      <c r="AI10" s="140" t="s">
        <v>280</v>
      </c>
    </row>
    <row r="11" spans="1:35" s="107" customFormat="1" ht="10.5" customHeight="1">
      <c r="A11" s="115"/>
      <c r="B11" s="116"/>
      <c r="C11" s="117"/>
      <c r="D11" s="121" t="s">
        <v>284</v>
      </c>
      <c r="E11" s="124" t="s">
        <v>285</v>
      </c>
      <c r="F11" s="136" t="s">
        <v>286</v>
      </c>
      <c r="G11" s="136" t="s">
        <v>287</v>
      </c>
      <c r="H11" s="125" t="s">
        <v>235</v>
      </c>
      <c r="I11" s="124" t="s">
        <v>285</v>
      </c>
      <c r="J11" s="125" t="s">
        <v>288</v>
      </c>
      <c r="K11" s="125" t="s">
        <v>236</v>
      </c>
      <c r="L11" s="141" t="s">
        <v>289</v>
      </c>
      <c r="M11" s="124" t="s">
        <v>290</v>
      </c>
      <c r="N11" s="136" t="s">
        <v>291</v>
      </c>
      <c r="O11" s="142" t="s">
        <v>292</v>
      </c>
      <c r="P11" s="143"/>
      <c r="Q11" s="135"/>
      <c r="R11" s="135" t="s">
        <v>40</v>
      </c>
      <c r="S11" s="135" t="s">
        <v>237</v>
      </c>
      <c r="T11" s="130" t="s">
        <v>293</v>
      </c>
      <c r="U11" s="125" t="s">
        <v>294</v>
      </c>
      <c r="V11" s="137" t="s">
        <v>295</v>
      </c>
      <c r="W11" s="125" t="s">
        <v>296</v>
      </c>
      <c r="X11" s="136" t="s">
        <v>297</v>
      </c>
      <c r="Y11" s="135" t="s">
        <v>298</v>
      </c>
      <c r="Z11" s="125" t="s">
        <v>658</v>
      </c>
      <c r="AA11" s="125" t="s">
        <v>299</v>
      </c>
      <c r="AB11" s="125" t="s">
        <v>228</v>
      </c>
      <c r="AC11" s="136" t="s">
        <v>422</v>
      </c>
      <c r="AD11" s="141" t="s">
        <v>300</v>
      </c>
      <c r="AE11" s="142" t="s">
        <v>281</v>
      </c>
      <c r="AF11" s="146" t="s">
        <v>246</v>
      </c>
      <c r="AG11" s="146" t="s">
        <v>247</v>
      </c>
      <c r="AH11" s="147" t="s">
        <v>301</v>
      </c>
      <c r="AI11" s="140" t="s">
        <v>284</v>
      </c>
    </row>
    <row r="12" spans="1:35" s="107" customFormat="1" ht="10.5" customHeight="1">
      <c r="A12" s="115"/>
      <c r="B12" s="148" t="s">
        <v>19</v>
      </c>
      <c r="C12" s="149"/>
      <c r="D12" s="150" t="s">
        <v>302</v>
      </c>
      <c r="E12" s="124" t="s">
        <v>303</v>
      </c>
      <c r="F12" s="136" t="s">
        <v>304</v>
      </c>
      <c r="G12" s="136"/>
      <c r="H12" s="125" t="s">
        <v>305</v>
      </c>
      <c r="I12" s="124" t="s">
        <v>303</v>
      </c>
      <c r="J12" s="125"/>
      <c r="K12" s="125" t="s">
        <v>305</v>
      </c>
      <c r="L12" s="141" t="s">
        <v>306</v>
      </c>
      <c r="M12" s="124" t="s">
        <v>307</v>
      </c>
      <c r="N12" s="136" t="s">
        <v>307</v>
      </c>
      <c r="O12" s="142" t="s">
        <v>308</v>
      </c>
      <c r="P12" s="124" t="s">
        <v>309</v>
      </c>
      <c r="Q12" s="125" t="s">
        <v>310</v>
      </c>
      <c r="R12" s="125" t="s">
        <v>41</v>
      </c>
      <c r="S12" s="125" t="s">
        <v>311</v>
      </c>
      <c r="T12" s="130" t="s">
        <v>312</v>
      </c>
      <c r="U12" s="125" t="s">
        <v>313</v>
      </c>
      <c r="V12" s="130" t="s">
        <v>314</v>
      </c>
      <c r="W12" s="125" t="s">
        <v>315</v>
      </c>
      <c r="X12" s="136" t="s">
        <v>316</v>
      </c>
      <c r="Y12" s="125" t="s">
        <v>317</v>
      </c>
      <c r="Z12" s="125" t="s">
        <v>659</v>
      </c>
      <c r="AA12" s="125" t="s">
        <v>318</v>
      </c>
      <c r="AB12" s="125" t="s">
        <v>212</v>
      </c>
      <c r="AC12" s="151"/>
      <c r="AD12" s="141" t="s">
        <v>319</v>
      </c>
      <c r="AE12" s="142" t="s">
        <v>433</v>
      </c>
      <c r="AF12" s="152" t="s">
        <v>251</v>
      </c>
      <c r="AG12" s="152" t="s">
        <v>251</v>
      </c>
      <c r="AH12" s="153"/>
      <c r="AI12" s="154" t="s">
        <v>302</v>
      </c>
    </row>
    <row r="13" spans="1:35" s="107" customFormat="1" ht="10.5" customHeight="1">
      <c r="A13" s="115"/>
      <c r="B13"/>
      <c r="C13" s="149"/>
      <c r="D13" s="150" t="s">
        <v>320</v>
      </c>
      <c r="E13" s="124"/>
      <c r="F13" s="136"/>
      <c r="G13" s="136"/>
      <c r="H13" s="125" t="s">
        <v>321</v>
      </c>
      <c r="I13" s="124"/>
      <c r="J13" s="125"/>
      <c r="K13" s="125" t="s">
        <v>321</v>
      </c>
      <c r="L13" s="141" t="s">
        <v>322</v>
      </c>
      <c r="M13" s="124" t="s">
        <v>323</v>
      </c>
      <c r="N13" s="136" t="s">
        <v>324</v>
      </c>
      <c r="O13" s="142" t="s">
        <v>325</v>
      </c>
      <c r="P13" s="124"/>
      <c r="Q13" s="125"/>
      <c r="R13" s="125"/>
      <c r="S13" s="125" t="s">
        <v>326</v>
      </c>
      <c r="T13" s="130" t="s">
        <v>314</v>
      </c>
      <c r="U13" s="125" t="s">
        <v>327</v>
      </c>
      <c r="V13" s="130"/>
      <c r="W13" s="125"/>
      <c r="X13" s="136"/>
      <c r="Y13" s="125" t="s">
        <v>314</v>
      </c>
      <c r="Z13" s="125"/>
      <c r="AA13" s="125"/>
      <c r="AB13" s="125" t="s">
        <v>213</v>
      </c>
      <c r="AC13" s="125"/>
      <c r="AD13" s="141"/>
      <c r="AE13" s="142" t="s">
        <v>328</v>
      </c>
      <c r="AF13" s="152" t="s">
        <v>328</v>
      </c>
      <c r="AG13" s="152" t="s">
        <v>328</v>
      </c>
      <c r="AH13" s="153"/>
      <c r="AI13" s="154" t="s">
        <v>320</v>
      </c>
    </row>
    <row r="14" spans="1:35" s="107" customFormat="1" ht="10.5" customHeight="1">
      <c r="A14" s="115"/>
      <c r="B14"/>
      <c r="D14" s="121"/>
      <c r="E14" s="155"/>
      <c r="F14" s="156"/>
      <c r="G14" s="156"/>
      <c r="H14" s="159"/>
      <c r="I14" s="155"/>
      <c r="J14" s="157"/>
      <c r="K14" s="157"/>
      <c r="L14" s="158"/>
      <c r="M14" s="124"/>
      <c r="N14" s="136"/>
      <c r="O14" s="142"/>
      <c r="P14" s="124"/>
      <c r="Q14" s="125"/>
      <c r="R14" s="125"/>
      <c r="S14" s="125"/>
      <c r="T14" s="130"/>
      <c r="U14" s="125"/>
      <c r="V14" s="130"/>
      <c r="W14" s="125"/>
      <c r="X14" s="156"/>
      <c r="Y14" s="125"/>
      <c r="Z14" s="159"/>
      <c r="AA14" s="125"/>
      <c r="AB14" s="159"/>
      <c r="AC14" s="125"/>
      <c r="AD14" s="676"/>
      <c r="AE14" s="780"/>
      <c r="AF14" s="152"/>
      <c r="AG14" s="152"/>
      <c r="AH14" s="153"/>
      <c r="AI14" s="140"/>
    </row>
    <row r="15" spans="1:35" s="107" customFormat="1" ht="10.5" customHeight="1">
      <c r="A15" s="115"/>
      <c r="B15" s="160" t="s">
        <v>423</v>
      </c>
      <c r="C15" s="161"/>
      <c r="D15" s="118"/>
      <c r="E15" s="162" t="s">
        <v>229</v>
      </c>
      <c r="F15" s="163"/>
      <c r="G15" s="163"/>
      <c r="H15" s="163"/>
      <c r="I15" s="163"/>
      <c r="J15" s="163"/>
      <c r="K15" s="163"/>
      <c r="L15" s="163"/>
      <c r="M15" s="162"/>
      <c r="N15" s="164"/>
      <c r="O15" s="165"/>
      <c r="P15" s="162" t="s">
        <v>229</v>
      </c>
      <c r="Q15" s="163"/>
      <c r="R15" s="163"/>
      <c r="S15" s="163"/>
      <c r="T15" s="166"/>
      <c r="U15" s="167"/>
      <c r="V15" s="166"/>
      <c r="W15" s="167"/>
      <c r="X15" s="167"/>
      <c r="Y15" s="168"/>
      <c r="Z15" s="1298"/>
      <c r="AA15" s="1299"/>
      <c r="AB15" s="1300"/>
      <c r="AC15" s="167"/>
      <c r="AD15" s="166"/>
      <c r="AE15" s="163"/>
      <c r="AF15" s="163"/>
      <c r="AG15" s="163"/>
      <c r="AH15" s="163"/>
      <c r="AI15" s="120"/>
    </row>
    <row r="16" spans="1:35" s="107" customFormat="1" ht="9.75" customHeight="1">
      <c r="A16" s="169"/>
      <c r="B16" s="170" t="s">
        <v>334</v>
      </c>
      <c r="C16" s="171"/>
      <c r="D16" s="172"/>
      <c r="E16" s="973">
        <v>1</v>
      </c>
      <c r="F16" s="793">
        <v>2</v>
      </c>
      <c r="G16" s="974">
        <v>3</v>
      </c>
      <c r="H16" s="173">
        <v>4</v>
      </c>
      <c r="I16" s="975">
        <v>5</v>
      </c>
      <c r="J16" s="976">
        <v>6</v>
      </c>
      <c r="K16" s="976">
        <v>7</v>
      </c>
      <c r="L16" s="794">
        <v>8</v>
      </c>
      <c r="M16" s="973">
        <v>9</v>
      </c>
      <c r="N16" s="976">
        <v>10</v>
      </c>
      <c r="O16" s="977">
        <v>11</v>
      </c>
      <c r="P16" s="973">
        <v>12</v>
      </c>
      <c r="Q16" s="976">
        <v>13</v>
      </c>
      <c r="R16" s="793">
        <v>14</v>
      </c>
      <c r="S16" s="793">
        <v>15</v>
      </c>
      <c r="T16" s="794">
        <v>16</v>
      </c>
      <c r="U16" s="976">
        <v>17</v>
      </c>
      <c r="V16" s="977">
        <v>18</v>
      </c>
      <c r="W16" s="976">
        <v>19</v>
      </c>
      <c r="X16" s="976">
        <v>20</v>
      </c>
      <c r="Y16" s="793">
        <v>21</v>
      </c>
      <c r="Z16" s="793">
        <v>22</v>
      </c>
      <c r="AA16" s="793">
        <v>23</v>
      </c>
      <c r="AB16" s="793">
        <v>24</v>
      </c>
      <c r="AC16" s="793">
        <v>25</v>
      </c>
      <c r="AD16" s="974">
        <v>26</v>
      </c>
      <c r="AE16" s="173">
        <v>27</v>
      </c>
      <c r="AF16" s="978">
        <v>28</v>
      </c>
      <c r="AG16" s="976">
        <v>29</v>
      </c>
      <c r="AH16" s="794">
        <v>30</v>
      </c>
      <c r="AI16" s="174"/>
    </row>
    <row r="17" spans="1:35" s="107" customFormat="1" ht="9" customHeight="1">
      <c r="A17" s="175"/>
      <c r="B17" s="176"/>
      <c r="C17" s="145" t="s">
        <v>335</v>
      </c>
      <c r="D17" s="177">
        <v>1</v>
      </c>
      <c r="E17" s="179" t="s">
        <v>336</v>
      </c>
      <c r="F17" s="178"/>
      <c r="G17" s="677"/>
      <c r="H17" s="678"/>
      <c r="I17" s="179" t="s">
        <v>336</v>
      </c>
      <c r="J17" s="178"/>
      <c r="K17" s="178"/>
      <c r="L17" s="180"/>
      <c r="M17" s="181"/>
      <c r="N17" s="182"/>
      <c r="O17" s="180"/>
      <c r="P17" s="181"/>
      <c r="Q17" s="182"/>
      <c r="R17" s="182"/>
      <c r="S17" s="182"/>
      <c r="T17" s="180"/>
      <c r="U17" s="182"/>
      <c r="V17" s="183">
        <v>568.836064</v>
      </c>
      <c r="W17" s="179">
        <v>1160.8956504</v>
      </c>
      <c r="X17" s="179">
        <v>4592.5272</v>
      </c>
      <c r="Y17" s="179">
        <v>480.7047189761606</v>
      </c>
      <c r="Z17" s="184">
        <v>39405.434</v>
      </c>
      <c r="AA17" s="179">
        <v>339.264</v>
      </c>
      <c r="AB17" s="179">
        <v>137.3</v>
      </c>
      <c r="AC17" s="182"/>
      <c r="AD17" s="679"/>
      <c r="AE17" s="979">
        <v>1506.1</v>
      </c>
      <c r="AF17" s="179">
        <v>46684.961633376166</v>
      </c>
      <c r="AG17" s="179">
        <v>1506.1</v>
      </c>
      <c r="AH17" s="179">
        <v>48191.061633376165</v>
      </c>
      <c r="AI17" s="185">
        <v>1</v>
      </c>
    </row>
    <row r="18" spans="1:35" s="107" customFormat="1" ht="9" customHeight="1">
      <c r="A18" s="115"/>
      <c r="B18" s="186"/>
      <c r="C18" s="187" t="s">
        <v>337</v>
      </c>
      <c r="D18" s="188">
        <v>2</v>
      </c>
      <c r="E18" s="179">
        <v>15.543</v>
      </c>
      <c r="F18" s="179">
        <v>46.410678</v>
      </c>
      <c r="G18" s="680">
        <v>828.8045</v>
      </c>
      <c r="H18" s="277">
        <v>152.647</v>
      </c>
      <c r="I18" s="179">
        <v>4.393714</v>
      </c>
      <c r="J18" s="179">
        <v>819.868347</v>
      </c>
      <c r="K18" s="179">
        <v>3342.914</v>
      </c>
      <c r="L18" s="183" t="s">
        <v>336</v>
      </c>
      <c r="M18" s="189">
        <v>22398.5192</v>
      </c>
      <c r="N18" s="179">
        <v>31840.147680000002</v>
      </c>
      <c r="O18" s="183">
        <v>342.4</v>
      </c>
      <c r="P18" s="189">
        <v>14041.872</v>
      </c>
      <c r="Q18" s="179">
        <v>843.268</v>
      </c>
      <c r="R18" s="179" t="s">
        <v>336</v>
      </c>
      <c r="S18" s="179">
        <v>3895.1549999999997</v>
      </c>
      <c r="T18" s="183">
        <v>2183.9796650000003</v>
      </c>
      <c r="U18" s="179" t="s">
        <v>336</v>
      </c>
      <c r="V18" s="183">
        <v>84738.61096</v>
      </c>
      <c r="W18" s="182"/>
      <c r="X18" s="182"/>
      <c r="Y18" s="182"/>
      <c r="Z18" s="184">
        <v>2007.288</v>
      </c>
      <c r="AA18" s="182"/>
      <c r="AB18" s="190"/>
      <c r="AC18" s="179">
        <v>35694.3095496</v>
      </c>
      <c r="AD18" s="680">
        <v>265.86</v>
      </c>
      <c r="AE18" s="278"/>
      <c r="AF18" s="179">
        <v>86765.835674</v>
      </c>
      <c r="AG18" s="179">
        <v>116696.1556196</v>
      </c>
      <c r="AH18" s="179">
        <v>203461.9912936</v>
      </c>
      <c r="AI18" s="191">
        <v>2</v>
      </c>
    </row>
    <row r="19" spans="1:35" s="107" customFormat="1" ht="9" customHeight="1">
      <c r="A19" s="192" t="s">
        <v>338</v>
      </c>
      <c r="B19" s="119"/>
      <c r="C19" s="187" t="s">
        <v>339</v>
      </c>
      <c r="D19" s="188">
        <v>3</v>
      </c>
      <c r="E19" s="179" t="s">
        <v>336</v>
      </c>
      <c r="F19" s="179" t="s">
        <v>336</v>
      </c>
      <c r="G19" s="680">
        <v>12.073</v>
      </c>
      <c r="H19" s="277" t="s">
        <v>336</v>
      </c>
      <c r="I19" s="179" t="s">
        <v>336</v>
      </c>
      <c r="J19" s="179" t="s">
        <v>336</v>
      </c>
      <c r="K19" s="179">
        <v>0.553</v>
      </c>
      <c r="L19" s="980" t="s">
        <v>336</v>
      </c>
      <c r="M19" s="182"/>
      <c r="N19" s="179" t="s">
        <v>336</v>
      </c>
      <c r="O19" s="180"/>
      <c r="P19" s="189" t="s">
        <v>336</v>
      </c>
      <c r="Q19" s="179">
        <v>22.646</v>
      </c>
      <c r="R19" s="179" t="s">
        <v>336</v>
      </c>
      <c r="S19" s="179" t="s">
        <v>336</v>
      </c>
      <c r="T19" s="183">
        <v>0.665</v>
      </c>
      <c r="U19" s="179" t="s">
        <v>336</v>
      </c>
      <c r="V19" s="183" t="s">
        <v>336</v>
      </c>
      <c r="W19" s="182"/>
      <c r="X19" s="182"/>
      <c r="Y19" s="182"/>
      <c r="Z19" s="184">
        <v>25.108</v>
      </c>
      <c r="AA19" s="182"/>
      <c r="AB19" s="1101"/>
      <c r="AC19" s="182"/>
      <c r="AD19" s="679"/>
      <c r="AE19" s="278"/>
      <c r="AF19" s="179">
        <v>25.108</v>
      </c>
      <c r="AG19" s="179">
        <v>35.948</v>
      </c>
      <c r="AH19" s="179">
        <v>61.056</v>
      </c>
      <c r="AI19" s="191">
        <v>3</v>
      </c>
    </row>
    <row r="20" spans="1:35" s="107" customFormat="1" ht="9" customHeight="1">
      <c r="A20" s="192" t="s">
        <v>340</v>
      </c>
      <c r="B20" s="194"/>
      <c r="C20" s="195" t="s">
        <v>341</v>
      </c>
      <c r="D20" s="196">
        <v>4</v>
      </c>
      <c r="E20" s="197">
        <v>15.543</v>
      </c>
      <c r="F20" s="197">
        <v>46.410678</v>
      </c>
      <c r="G20" s="681">
        <v>840.8775</v>
      </c>
      <c r="H20" s="279">
        <v>152.647</v>
      </c>
      <c r="I20" s="197">
        <v>4.393714</v>
      </c>
      <c r="J20" s="197">
        <v>819.8793469999999</v>
      </c>
      <c r="K20" s="197">
        <v>3343.467</v>
      </c>
      <c r="L20" s="198" t="s">
        <v>336</v>
      </c>
      <c r="M20" s="199">
        <v>22398.5192</v>
      </c>
      <c r="N20" s="197">
        <v>31840.147680000002</v>
      </c>
      <c r="O20" s="198">
        <v>342.4</v>
      </c>
      <c r="P20" s="199">
        <v>14041.872</v>
      </c>
      <c r="Q20" s="197">
        <v>865.914</v>
      </c>
      <c r="R20" s="197" t="s">
        <v>336</v>
      </c>
      <c r="S20" s="197">
        <v>3895.1549999999997</v>
      </c>
      <c r="T20" s="198">
        <v>2184.6446650000003</v>
      </c>
      <c r="U20" s="197" t="s">
        <v>336</v>
      </c>
      <c r="V20" s="198">
        <v>85307.44702400001</v>
      </c>
      <c r="W20" s="197">
        <v>1160.8956504</v>
      </c>
      <c r="X20" s="197">
        <v>4592.5272</v>
      </c>
      <c r="Y20" s="197">
        <v>480.7047189761606</v>
      </c>
      <c r="Z20" s="200">
        <v>41437.83</v>
      </c>
      <c r="AA20" s="197">
        <v>339.264</v>
      </c>
      <c r="AB20" s="197">
        <v>137.3</v>
      </c>
      <c r="AC20" s="197">
        <v>35694.3095496</v>
      </c>
      <c r="AD20" s="681">
        <v>265.86</v>
      </c>
      <c r="AE20" s="279">
        <v>1506.1</v>
      </c>
      <c r="AF20" s="197">
        <v>133475.90530737615</v>
      </c>
      <c r="AG20" s="197">
        <v>118238.20361960001</v>
      </c>
      <c r="AH20" s="197">
        <v>251714.10892697616</v>
      </c>
      <c r="AI20" s="201">
        <v>4</v>
      </c>
    </row>
    <row r="21" spans="1:35" s="107" customFormat="1" ht="9" customHeight="1">
      <c r="A21" s="192" t="s">
        <v>342</v>
      </c>
      <c r="B21" s="119"/>
      <c r="C21" s="187" t="s">
        <v>343</v>
      </c>
      <c r="D21" s="188">
        <v>5</v>
      </c>
      <c r="E21" s="179" t="s">
        <v>336</v>
      </c>
      <c r="F21" s="179" t="s">
        <v>336</v>
      </c>
      <c r="G21" s="680" t="s">
        <v>336</v>
      </c>
      <c r="H21" s="277" t="s">
        <v>336</v>
      </c>
      <c r="I21" s="179" t="s">
        <v>336</v>
      </c>
      <c r="J21" s="179" t="s">
        <v>336</v>
      </c>
      <c r="K21" s="179" t="s">
        <v>336</v>
      </c>
      <c r="L21" s="180"/>
      <c r="M21" s="189" t="s">
        <v>336</v>
      </c>
      <c r="N21" s="179" t="s">
        <v>336</v>
      </c>
      <c r="O21" s="183" t="s">
        <v>336</v>
      </c>
      <c r="P21" s="189" t="s">
        <v>336</v>
      </c>
      <c r="Q21" s="179" t="s">
        <v>336</v>
      </c>
      <c r="R21" s="179" t="s">
        <v>336</v>
      </c>
      <c r="S21" s="179" t="s">
        <v>336</v>
      </c>
      <c r="T21" s="183" t="s">
        <v>336</v>
      </c>
      <c r="U21" s="179" t="s">
        <v>336</v>
      </c>
      <c r="V21" s="183">
        <v>801.936984</v>
      </c>
      <c r="W21" s="182"/>
      <c r="X21" s="182"/>
      <c r="Y21" s="182"/>
      <c r="Z21" s="184">
        <v>1466.498</v>
      </c>
      <c r="AA21" s="182"/>
      <c r="AB21" s="182"/>
      <c r="AC21" s="179" t="s">
        <v>336</v>
      </c>
      <c r="AD21" s="680" t="s">
        <v>336</v>
      </c>
      <c r="AE21" s="278"/>
      <c r="AF21" s="179">
        <v>2268.434984</v>
      </c>
      <c r="AG21" s="179" t="s">
        <v>336</v>
      </c>
      <c r="AH21" s="179">
        <v>2268.434984</v>
      </c>
      <c r="AI21" s="191">
        <v>5</v>
      </c>
    </row>
    <row r="22" spans="1:35" s="107" customFormat="1" ht="9" customHeight="1" thickBot="1">
      <c r="A22" s="115"/>
      <c r="B22" s="186"/>
      <c r="C22" s="187" t="s">
        <v>344</v>
      </c>
      <c r="D22" s="188">
        <v>6</v>
      </c>
      <c r="E22" s="179" t="s">
        <v>336</v>
      </c>
      <c r="F22" s="179" t="s">
        <v>336</v>
      </c>
      <c r="G22" s="680" t="s">
        <v>336</v>
      </c>
      <c r="H22" s="277" t="s">
        <v>336</v>
      </c>
      <c r="I22" s="179" t="s">
        <v>336</v>
      </c>
      <c r="J22" s="179" t="s">
        <v>336</v>
      </c>
      <c r="K22" s="179" t="s">
        <v>336</v>
      </c>
      <c r="L22" s="183" t="s">
        <v>336</v>
      </c>
      <c r="M22" s="182"/>
      <c r="N22" s="179" t="s">
        <v>336</v>
      </c>
      <c r="O22" s="180"/>
      <c r="P22" s="189">
        <v>311.754</v>
      </c>
      <c r="Q22" s="179" t="s">
        <v>336</v>
      </c>
      <c r="R22" s="179" t="s">
        <v>336</v>
      </c>
      <c r="S22" s="179" t="s">
        <v>336</v>
      </c>
      <c r="T22" s="183" t="s">
        <v>336</v>
      </c>
      <c r="U22" s="179" t="s">
        <v>336</v>
      </c>
      <c r="V22" s="183">
        <v>529.1343280000001</v>
      </c>
      <c r="W22" s="182"/>
      <c r="X22" s="190"/>
      <c r="Y22" s="182"/>
      <c r="Z22" s="184" t="s">
        <v>336</v>
      </c>
      <c r="AA22" s="182"/>
      <c r="AB22" s="190"/>
      <c r="AC22" s="182"/>
      <c r="AD22" s="679"/>
      <c r="AE22" s="278"/>
      <c r="AF22" s="179">
        <v>529.1863280000001</v>
      </c>
      <c r="AG22" s="179">
        <v>311.79696</v>
      </c>
      <c r="AH22" s="179">
        <v>840.9832880000001</v>
      </c>
      <c r="AI22" s="191">
        <v>6</v>
      </c>
    </row>
    <row r="23" spans="1:35" s="212" customFormat="1" ht="9.75" customHeight="1" thickBot="1">
      <c r="A23" s="203"/>
      <c r="B23" s="204"/>
      <c r="C23" s="205" t="s">
        <v>345</v>
      </c>
      <c r="D23" s="206">
        <v>7</v>
      </c>
      <c r="E23" s="207">
        <v>15.491</v>
      </c>
      <c r="F23" s="207">
        <v>46.410678</v>
      </c>
      <c r="G23" s="682">
        <v>840.8775</v>
      </c>
      <c r="H23" s="683">
        <v>152.647</v>
      </c>
      <c r="I23" s="207">
        <v>4.393714</v>
      </c>
      <c r="J23" s="207">
        <v>819.8793469999999</v>
      </c>
      <c r="K23" s="207">
        <v>3343.467</v>
      </c>
      <c r="L23" s="208" t="s">
        <v>336</v>
      </c>
      <c r="M23" s="209">
        <v>22398.5192</v>
      </c>
      <c r="N23" s="207">
        <v>31840.104720000003</v>
      </c>
      <c r="O23" s="208">
        <v>342.4</v>
      </c>
      <c r="P23" s="209">
        <v>13730.117999999999</v>
      </c>
      <c r="Q23" s="207">
        <v>865.914</v>
      </c>
      <c r="R23" s="207" t="s">
        <v>336</v>
      </c>
      <c r="S23" s="207">
        <v>3895.1549999999997</v>
      </c>
      <c r="T23" s="208">
        <v>2184.6446650000003</v>
      </c>
      <c r="U23" s="207" t="s">
        <v>336</v>
      </c>
      <c r="V23" s="208">
        <v>83976.37571200001</v>
      </c>
      <c r="W23" s="207">
        <v>1160.8956504</v>
      </c>
      <c r="X23" s="207">
        <v>4592.5272</v>
      </c>
      <c r="Y23" s="207">
        <v>480.7047189761606</v>
      </c>
      <c r="Z23" s="210">
        <v>39971.332</v>
      </c>
      <c r="AA23" s="207">
        <v>339.264</v>
      </c>
      <c r="AB23" s="207">
        <v>137.3</v>
      </c>
      <c r="AC23" s="207">
        <v>35694.3095496</v>
      </c>
      <c r="AD23" s="682">
        <v>265.86</v>
      </c>
      <c r="AE23" s="683">
        <v>1506.1</v>
      </c>
      <c r="AF23" s="207">
        <v>130678.28399537616</v>
      </c>
      <c r="AG23" s="207">
        <v>117926.40665960002</v>
      </c>
      <c r="AH23" s="207">
        <v>248604.69065497618</v>
      </c>
      <c r="AI23" s="211">
        <v>7</v>
      </c>
    </row>
    <row r="24" spans="1:35" s="107" customFormat="1" ht="9" customHeight="1">
      <c r="A24" s="213"/>
      <c r="B24" s="214"/>
      <c r="C24" s="215" t="s">
        <v>660</v>
      </c>
      <c r="D24" s="188">
        <v>10</v>
      </c>
      <c r="E24" s="179" t="s">
        <v>336</v>
      </c>
      <c r="F24" s="182"/>
      <c r="G24" s="680" t="s">
        <v>336</v>
      </c>
      <c r="H24" s="278"/>
      <c r="I24" s="179" t="s">
        <v>336</v>
      </c>
      <c r="J24" s="179" t="s">
        <v>336</v>
      </c>
      <c r="K24" s="219" t="s">
        <v>336</v>
      </c>
      <c r="L24" s="684" t="s">
        <v>336</v>
      </c>
      <c r="M24" s="181"/>
      <c r="N24" s="219" t="s">
        <v>336</v>
      </c>
      <c r="O24" s="180"/>
      <c r="P24" s="217">
        <v>4.969</v>
      </c>
      <c r="Q24" s="219" t="s">
        <v>336</v>
      </c>
      <c r="R24" s="219" t="s">
        <v>336</v>
      </c>
      <c r="S24" s="219" t="s">
        <v>336</v>
      </c>
      <c r="T24" s="684" t="s">
        <v>336</v>
      </c>
      <c r="U24" s="219" t="s">
        <v>336</v>
      </c>
      <c r="V24" s="684">
        <v>1704.836</v>
      </c>
      <c r="W24" s="182"/>
      <c r="X24" s="182"/>
      <c r="Y24" s="219" t="s">
        <v>336</v>
      </c>
      <c r="Z24" s="328">
        <v>1739.979</v>
      </c>
      <c r="AA24" s="182"/>
      <c r="AB24" s="1102" t="s">
        <v>336</v>
      </c>
      <c r="AC24" s="182"/>
      <c r="AD24" s="679"/>
      <c r="AE24" s="979" t="s">
        <v>336</v>
      </c>
      <c r="AF24" s="179">
        <v>3444.815</v>
      </c>
      <c r="AG24" s="179">
        <v>4.969</v>
      </c>
      <c r="AH24" s="179">
        <v>3449.784</v>
      </c>
      <c r="AI24" s="191">
        <v>10</v>
      </c>
    </row>
    <row r="25" spans="1:35" s="107" customFormat="1" ht="9" customHeight="1">
      <c r="A25" s="213"/>
      <c r="B25" s="216" t="s">
        <v>346</v>
      </c>
      <c r="C25" s="215" t="s">
        <v>492</v>
      </c>
      <c r="D25" s="188">
        <v>11</v>
      </c>
      <c r="E25" s="179" t="s">
        <v>336</v>
      </c>
      <c r="F25" s="182"/>
      <c r="G25" s="680" t="s">
        <v>336</v>
      </c>
      <c r="H25" s="278"/>
      <c r="I25" s="179" t="s">
        <v>336</v>
      </c>
      <c r="J25" s="179" t="s">
        <v>336</v>
      </c>
      <c r="K25" s="179" t="s">
        <v>336</v>
      </c>
      <c r="L25" s="183" t="s">
        <v>336</v>
      </c>
      <c r="M25" s="181"/>
      <c r="N25" s="179" t="s">
        <v>336</v>
      </c>
      <c r="O25" s="180"/>
      <c r="P25" s="217">
        <v>29.275</v>
      </c>
      <c r="Q25" s="179" t="s">
        <v>336</v>
      </c>
      <c r="R25" s="179" t="s">
        <v>336</v>
      </c>
      <c r="S25" s="179" t="s">
        <v>336</v>
      </c>
      <c r="T25" s="183" t="s">
        <v>336</v>
      </c>
      <c r="U25" s="179" t="s">
        <v>336</v>
      </c>
      <c r="V25" s="183">
        <v>22925.66</v>
      </c>
      <c r="W25" s="182"/>
      <c r="X25" s="182"/>
      <c r="Y25" s="219" t="s">
        <v>336</v>
      </c>
      <c r="Z25" s="184">
        <v>1092.368</v>
      </c>
      <c r="AA25" s="182"/>
      <c r="AB25" s="190"/>
      <c r="AC25" s="182"/>
      <c r="AD25" s="679"/>
      <c r="AE25" s="979" t="s">
        <v>336</v>
      </c>
      <c r="AF25" s="179">
        <v>24018.028</v>
      </c>
      <c r="AG25" s="179">
        <v>29.275</v>
      </c>
      <c r="AH25" s="179">
        <v>24047.303</v>
      </c>
      <c r="AI25" s="191">
        <v>11</v>
      </c>
    </row>
    <row r="26" spans="1:35" s="107" customFormat="1" ht="9" customHeight="1">
      <c r="A26" s="213" t="s">
        <v>347</v>
      </c>
      <c r="B26" s="216" t="s">
        <v>348</v>
      </c>
      <c r="C26" s="218" t="s">
        <v>210</v>
      </c>
      <c r="D26" s="188">
        <v>12</v>
      </c>
      <c r="E26" s="179" t="s">
        <v>336</v>
      </c>
      <c r="F26" s="182"/>
      <c r="G26" s="680" t="s">
        <v>336</v>
      </c>
      <c r="H26" s="278"/>
      <c r="I26" s="179" t="s">
        <v>336</v>
      </c>
      <c r="J26" s="179" t="s">
        <v>336</v>
      </c>
      <c r="K26" s="179" t="s">
        <v>336</v>
      </c>
      <c r="L26" s="183" t="s">
        <v>336</v>
      </c>
      <c r="M26" s="181"/>
      <c r="N26" s="179" t="s">
        <v>336</v>
      </c>
      <c r="O26" s="180"/>
      <c r="P26" s="189">
        <v>10.063</v>
      </c>
      <c r="Q26" s="179">
        <v>9.167</v>
      </c>
      <c r="R26" s="179" t="s">
        <v>336</v>
      </c>
      <c r="S26" s="179" t="s">
        <v>336</v>
      </c>
      <c r="T26" s="183" t="s">
        <v>336</v>
      </c>
      <c r="U26" s="179" t="s">
        <v>336</v>
      </c>
      <c r="V26" s="183">
        <v>1221.326</v>
      </c>
      <c r="W26" s="182"/>
      <c r="X26" s="182"/>
      <c r="Y26" s="219" t="s">
        <v>336</v>
      </c>
      <c r="Z26" s="184">
        <v>4769.592</v>
      </c>
      <c r="AA26" s="182"/>
      <c r="AB26" s="179" t="s">
        <v>336</v>
      </c>
      <c r="AC26" s="182"/>
      <c r="AD26" s="679"/>
      <c r="AE26" s="979" t="s">
        <v>336</v>
      </c>
      <c r="AF26" s="179">
        <v>5990.918</v>
      </c>
      <c r="AG26" s="179">
        <v>19.23</v>
      </c>
      <c r="AH26" s="179">
        <v>6010.147999999999</v>
      </c>
      <c r="AI26" s="191">
        <v>12</v>
      </c>
    </row>
    <row r="27" spans="1:35" s="107" customFormat="1" ht="9" customHeight="1">
      <c r="A27" s="213" t="s">
        <v>349</v>
      </c>
      <c r="B27" s="216" t="s">
        <v>248</v>
      </c>
      <c r="C27" s="215" t="s">
        <v>350</v>
      </c>
      <c r="D27" s="188">
        <v>14</v>
      </c>
      <c r="E27" s="182"/>
      <c r="F27" s="182"/>
      <c r="G27" s="679"/>
      <c r="H27" s="278"/>
      <c r="I27" s="182"/>
      <c r="J27" s="182"/>
      <c r="K27" s="182"/>
      <c r="L27" s="180"/>
      <c r="M27" s="181"/>
      <c r="N27" s="182"/>
      <c r="O27" s="180"/>
      <c r="P27" s="181"/>
      <c r="Q27" s="182"/>
      <c r="R27" s="182"/>
      <c r="S27" s="182"/>
      <c r="T27" s="180"/>
      <c r="U27" s="182"/>
      <c r="V27" s="180"/>
      <c r="W27" s="179">
        <v>1160.8956504</v>
      </c>
      <c r="X27" s="182"/>
      <c r="Y27" s="182"/>
      <c r="Z27" s="193"/>
      <c r="AA27" s="182"/>
      <c r="AB27" s="190"/>
      <c r="AC27" s="219">
        <v>9448.1856</v>
      </c>
      <c r="AD27" s="679"/>
      <c r="AE27" s="278"/>
      <c r="AF27" s="179">
        <v>1160.8956504</v>
      </c>
      <c r="AG27" s="179">
        <v>9448.1856</v>
      </c>
      <c r="AH27" s="179">
        <v>10609.0812504</v>
      </c>
      <c r="AI27" s="191">
        <v>14</v>
      </c>
    </row>
    <row r="28" spans="1:35" s="107" customFormat="1" ht="9" customHeight="1">
      <c r="A28" s="213" t="s">
        <v>351</v>
      </c>
      <c r="B28" s="216" t="s">
        <v>352</v>
      </c>
      <c r="C28" s="220" t="s">
        <v>353</v>
      </c>
      <c r="D28" s="188">
        <v>15</v>
      </c>
      <c r="E28" s="182"/>
      <c r="F28" s="182"/>
      <c r="G28" s="679"/>
      <c r="H28" s="278"/>
      <c r="I28" s="182"/>
      <c r="J28" s="182"/>
      <c r="K28" s="182"/>
      <c r="L28" s="180"/>
      <c r="M28" s="181"/>
      <c r="N28" s="182"/>
      <c r="O28" s="180"/>
      <c r="P28" s="181"/>
      <c r="Q28" s="182"/>
      <c r="R28" s="182"/>
      <c r="S28" s="182"/>
      <c r="T28" s="180"/>
      <c r="U28" s="182"/>
      <c r="V28" s="180"/>
      <c r="W28" s="182"/>
      <c r="X28" s="179">
        <v>4592.5272</v>
      </c>
      <c r="Y28" s="219">
        <v>464.09816612296106</v>
      </c>
      <c r="Z28" s="184">
        <v>6898.964</v>
      </c>
      <c r="AA28" s="179">
        <v>118.764</v>
      </c>
      <c r="AB28" s="179">
        <v>5.3</v>
      </c>
      <c r="AC28" s="182"/>
      <c r="AD28" s="679"/>
      <c r="AE28" s="979" t="s">
        <v>336</v>
      </c>
      <c r="AF28" s="179">
        <v>12079.653366122959</v>
      </c>
      <c r="AG28" s="179" t="s">
        <v>336</v>
      </c>
      <c r="AH28" s="179">
        <v>12079.653366122959</v>
      </c>
      <c r="AI28" s="191">
        <v>15</v>
      </c>
    </row>
    <row r="29" spans="1:35" s="107" customFormat="1" ht="9" customHeight="1">
      <c r="A29" s="213" t="s">
        <v>354</v>
      </c>
      <c r="B29" s="216" t="s">
        <v>355</v>
      </c>
      <c r="C29" s="215" t="s">
        <v>661</v>
      </c>
      <c r="D29" s="188">
        <v>16</v>
      </c>
      <c r="E29" s="179" t="s">
        <v>336</v>
      </c>
      <c r="F29" s="182"/>
      <c r="G29" s="680" t="s">
        <v>336</v>
      </c>
      <c r="H29" s="278"/>
      <c r="I29" s="179" t="s">
        <v>336</v>
      </c>
      <c r="J29" s="179" t="s">
        <v>336</v>
      </c>
      <c r="K29" s="179" t="s">
        <v>336</v>
      </c>
      <c r="L29" s="183" t="s">
        <v>336</v>
      </c>
      <c r="M29" s="181"/>
      <c r="N29" s="182"/>
      <c r="O29" s="180"/>
      <c r="P29" s="189">
        <v>191.375</v>
      </c>
      <c r="Q29" s="219" t="s">
        <v>336</v>
      </c>
      <c r="R29" s="219" t="s">
        <v>336</v>
      </c>
      <c r="S29" s="219" t="s">
        <v>336</v>
      </c>
      <c r="T29" s="183" t="s">
        <v>336</v>
      </c>
      <c r="U29" s="179" t="s">
        <v>336</v>
      </c>
      <c r="V29" s="183">
        <v>2815.407</v>
      </c>
      <c r="W29" s="182"/>
      <c r="X29" s="182"/>
      <c r="Y29" s="219" t="s">
        <v>336</v>
      </c>
      <c r="Z29" s="184">
        <v>874.254</v>
      </c>
      <c r="AA29" s="182"/>
      <c r="AB29" s="179" t="s">
        <v>336</v>
      </c>
      <c r="AC29" s="182"/>
      <c r="AD29" s="679"/>
      <c r="AE29" s="278"/>
      <c r="AF29" s="179">
        <v>3689.661</v>
      </c>
      <c r="AG29" s="179">
        <v>191.375</v>
      </c>
      <c r="AH29" s="179">
        <v>3881.036</v>
      </c>
      <c r="AI29" s="191">
        <v>16</v>
      </c>
    </row>
    <row r="30" spans="1:35" s="107" customFormat="1" ht="9" customHeight="1">
      <c r="A30" s="213" t="s">
        <v>356</v>
      </c>
      <c r="B30" s="216"/>
      <c r="C30" s="215" t="s">
        <v>357</v>
      </c>
      <c r="D30" s="188">
        <v>19</v>
      </c>
      <c r="E30" s="182"/>
      <c r="F30" s="182"/>
      <c r="G30" s="679"/>
      <c r="H30" s="979" t="s">
        <v>336</v>
      </c>
      <c r="I30" s="182"/>
      <c r="J30" s="182"/>
      <c r="K30" s="182"/>
      <c r="L30" s="180"/>
      <c r="M30" s="181"/>
      <c r="N30" s="182"/>
      <c r="O30" s="180"/>
      <c r="P30" s="179">
        <v>125.231</v>
      </c>
      <c r="Q30" s="182"/>
      <c r="R30" s="182"/>
      <c r="S30" s="179">
        <v>118.035</v>
      </c>
      <c r="T30" s="981" t="s">
        <v>336</v>
      </c>
      <c r="U30" s="182"/>
      <c r="V30" s="183">
        <v>125.231</v>
      </c>
      <c r="W30" s="182"/>
      <c r="X30" s="182"/>
      <c r="Y30" s="182"/>
      <c r="Z30" s="184" t="s">
        <v>336</v>
      </c>
      <c r="AA30" s="182"/>
      <c r="AB30" s="810"/>
      <c r="AC30" s="182"/>
      <c r="AD30" s="679"/>
      <c r="AE30" s="979">
        <v>233.7</v>
      </c>
      <c r="AF30" s="179">
        <v>125.231</v>
      </c>
      <c r="AG30" s="179">
        <v>476.966</v>
      </c>
      <c r="AH30" s="179">
        <v>602.197</v>
      </c>
      <c r="AI30" s="191">
        <v>19</v>
      </c>
    </row>
    <row r="31" spans="1:35" s="107" customFormat="1" ht="9.75" customHeight="1">
      <c r="A31" s="213" t="s">
        <v>358</v>
      </c>
      <c r="B31" s="221"/>
      <c r="C31" s="222" t="s">
        <v>359</v>
      </c>
      <c r="D31" s="196">
        <v>20</v>
      </c>
      <c r="E31" s="197" t="s">
        <v>336</v>
      </c>
      <c r="F31" s="223"/>
      <c r="G31" s="681" t="s">
        <v>336</v>
      </c>
      <c r="H31" s="279" t="s">
        <v>336</v>
      </c>
      <c r="I31" s="197" t="s">
        <v>336</v>
      </c>
      <c r="J31" s="197" t="s">
        <v>336</v>
      </c>
      <c r="K31" s="197" t="s">
        <v>336</v>
      </c>
      <c r="L31" s="198" t="s">
        <v>336</v>
      </c>
      <c r="M31" s="223"/>
      <c r="N31" s="197" t="s">
        <v>336</v>
      </c>
      <c r="O31" s="224"/>
      <c r="P31" s="199">
        <v>360.913</v>
      </c>
      <c r="Q31" s="197">
        <v>9.167</v>
      </c>
      <c r="R31" s="197" t="s">
        <v>336</v>
      </c>
      <c r="S31" s="197">
        <v>118.035</v>
      </c>
      <c r="T31" s="198" t="s">
        <v>336</v>
      </c>
      <c r="U31" s="197" t="s">
        <v>336</v>
      </c>
      <c r="V31" s="198">
        <v>28792.46</v>
      </c>
      <c r="W31" s="197">
        <v>1160.8956504</v>
      </c>
      <c r="X31" s="197">
        <v>4592.5272</v>
      </c>
      <c r="Y31" s="197">
        <v>464.09816612296106</v>
      </c>
      <c r="Z31" s="200">
        <v>15375.157</v>
      </c>
      <c r="AA31" s="197">
        <v>118.764</v>
      </c>
      <c r="AB31" s="197">
        <v>5.3</v>
      </c>
      <c r="AC31" s="197">
        <v>9448.1856</v>
      </c>
      <c r="AD31" s="681" t="s">
        <v>336</v>
      </c>
      <c r="AE31" s="279">
        <v>233.7</v>
      </c>
      <c r="AF31" s="197">
        <v>50509.20201652296</v>
      </c>
      <c r="AG31" s="197">
        <v>10170.000600000001</v>
      </c>
      <c r="AH31" s="197">
        <v>60679.20261652296</v>
      </c>
      <c r="AI31" s="201">
        <v>20</v>
      </c>
    </row>
    <row r="32" spans="1:35" s="107" customFormat="1" ht="9" customHeight="1">
      <c r="A32" s="213" t="s">
        <v>360</v>
      </c>
      <c r="B32" s="214"/>
      <c r="C32" s="215" t="s">
        <v>660</v>
      </c>
      <c r="D32" s="188">
        <v>23</v>
      </c>
      <c r="E32" s="182"/>
      <c r="F32" s="182"/>
      <c r="G32" s="679"/>
      <c r="H32" s="278"/>
      <c r="I32" s="182"/>
      <c r="J32" s="182"/>
      <c r="K32" s="182"/>
      <c r="L32" s="180"/>
      <c r="M32" s="181"/>
      <c r="N32" s="182"/>
      <c r="O32" s="180"/>
      <c r="P32" s="181"/>
      <c r="Q32" s="182"/>
      <c r="R32" s="182"/>
      <c r="S32" s="182"/>
      <c r="T32" s="180"/>
      <c r="U32" s="182"/>
      <c r="V32" s="180"/>
      <c r="W32" s="182"/>
      <c r="X32" s="182"/>
      <c r="Y32" s="182"/>
      <c r="Z32" s="193"/>
      <c r="AA32" s="182"/>
      <c r="AB32" s="190"/>
      <c r="AC32" s="219">
        <v>1429.3188</v>
      </c>
      <c r="AD32" s="679"/>
      <c r="AE32" s="278"/>
      <c r="AF32" s="182"/>
      <c r="AG32" s="179">
        <v>1429.3188</v>
      </c>
      <c r="AH32" s="179">
        <v>1429.3188</v>
      </c>
      <c r="AI32" s="191">
        <v>23</v>
      </c>
    </row>
    <row r="33" spans="1:35" s="107" customFormat="1" ht="9" customHeight="1">
      <c r="A33" s="213" t="s">
        <v>361</v>
      </c>
      <c r="B33" s="216" t="s">
        <v>346</v>
      </c>
      <c r="C33" s="215" t="s">
        <v>492</v>
      </c>
      <c r="D33" s="188">
        <v>24</v>
      </c>
      <c r="E33" s="182"/>
      <c r="F33" s="182"/>
      <c r="G33" s="679"/>
      <c r="H33" s="278"/>
      <c r="I33" s="182"/>
      <c r="J33" s="182"/>
      <c r="K33" s="182"/>
      <c r="L33" s="180"/>
      <c r="M33" s="181"/>
      <c r="N33" s="182"/>
      <c r="O33" s="180"/>
      <c r="P33" s="181"/>
      <c r="Q33" s="182"/>
      <c r="R33" s="182"/>
      <c r="S33" s="182"/>
      <c r="T33" s="180"/>
      <c r="U33" s="182"/>
      <c r="V33" s="180"/>
      <c r="W33" s="182"/>
      <c r="X33" s="182"/>
      <c r="Y33" s="182"/>
      <c r="Z33" s="193"/>
      <c r="AA33" s="182"/>
      <c r="AB33" s="190"/>
      <c r="AC33" s="179">
        <v>7046.398800000001</v>
      </c>
      <c r="AD33" s="680">
        <v>11221.131599999999</v>
      </c>
      <c r="AE33" s="278"/>
      <c r="AF33" s="182"/>
      <c r="AG33" s="179">
        <v>18267.5304</v>
      </c>
      <c r="AH33" s="179">
        <v>18267.5304</v>
      </c>
      <c r="AI33" s="191">
        <v>24</v>
      </c>
    </row>
    <row r="34" spans="1:35" s="107" customFormat="1" ht="9" customHeight="1">
      <c r="A34" s="213" t="s">
        <v>349</v>
      </c>
      <c r="B34" s="216" t="s">
        <v>348</v>
      </c>
      <c r="C34" s="218" t="s">
        <v>210</v>
      </c>
      <c r="D34" s="188">
        <v>25</v>
      </c>
      <c r="E34" s="182"/>
      <c r="F34" s="182"/>
      <c r="G34" s="679"/>
      <c r="H34" s="278"/>
      <c r="I34" s="182"/>
      <c r="J34" s="182"/>
      <c r="K34" s="182"/>
      <c r="L34" s="180"/>
      <c r="M34" s="181"/>
      <c r="N34" s="182"/>
      <c r="O34" s="180"/>
      <c r="P34" s="181"/>
      <c r="Q34" s="182"/>
      <c r="R34" s="182"/>
      <c r="S34" s="182"/>
      <c r="T34" s="180"/>
      <c r="U34" s="182"/>
      <c r="V34" s="180"/>
      <c r="W34" s="182"/>
      <c r="X34" s="182"/>
      <c r="Y34" s="182"/>
      <c r="Z34" s="193"/>
      <c r="AA34" s="182"/>
      <c r="AB34" s="190"/>
      <c r="AC34" s="179">
        <v>2441.9592000000002</v>
      </c>
      <c r="AD34" s="679"/>
      <c r="AE34" s="278"/>
      <c r="AF34" s="182"/>
      <c r="AG34" s="179">
        <v>2441.9592000000002</v>
      </c>
      <c r="AH34" s="179">
        <v>2441.9592000000002</v>
      </c>
      <c r="AI34" s="191">
        <v>25</v>
      </c>
    </row>
    <row r="35" spans="1:35" s="107" customFormat="1" ht="9" customHeight="1">
      <c r="A35" s="213" t="s">
        <v>362</v>
      </c>
      <c r="B35" s="216" t="s">
        <v>248</v>
      </c>
      <c r="C35" s="215" t="s">
        <v>350</v>
      </c>
      <c r="D35" s="188">
        <v>27</v>
      </c>
      <c r="E35" s="182"/>
      <c r="F35" s="182"/>
      <c r="G35" s="679"/>
      <c r="H35" s="278"/>
      <c r="I35" s="182"/>
      <c r="J35" s="182"/>
      <c r="K35" s="182"/>
      <c r="L35" s="180"/>
      <c r="M35" s="181"/>
      <c r="N35" s="182"/>
      <c r="O35" s="180"/>
      <c r="P35" s="181"/>
      <c r="Q35" s="182"/>
      <c r="R35" s="182"/>
      <c r="S35" s="182"/>
      <c r="T35" s="180"/>
      <c r="U35" s="182"/>
      <c r="V35" s="180"/>
      <c r="W35" s="182"/>
      <c r="X35" s="182"/>
      <c r="Y35" s="182"/>
      <c r="Z35" s="193"/>
      <c r="AA35" s="182"/>
      <c r="AB35" s="190"/>
      <c r="AC35" s="179">
        <v>8591.0616504</v>
      </c>
      <c r="AD35" s="679"/>
      <c r="AE35" s="278"/>
      <c r="AF35" s="182"/>
      <c r="AG35" s="179">
        <v>8591.0616504</v>
      </c>
      <c r="AH35" s="179">
        <v>8591.0616504</v>
      </c>
      <c r="AI35" s="191">
        <v>27</v>
      </c>
    </row>
    <row r="36" spans="1:35" s="107" customFormat="1" ht="9" customHeight="1">
      <c r="A36" s="213" t="s">
        <v>354</v>
      </c>
      <c r="B36" s="216" t="s">
        <v>363</v>
      </c>
      <c r="C36" s="220" t="s">
        <v>353</v>
      </c>
      <c r="D36" s="188">
        <v>28</v>
      </c>
      <c r="E36" s="182"/>
      <c r="F36" s="182"/>
      <c r="G36" s="679"/>
      <c r="H36" s="278"/>
      <c r="I36" s="182"/>
      <c r="J36" s="182"/>
      <c r="K36" s="182"/>
      <c r="L36" s="180"/>
      <c r="M36" s="181"/>
      <c r="N36" s="182"/>
      <c r="O36" s="180"/>
      <c r="P36" s="181"/>
      <c r="Q36" s="182"/>
      <c r="R36" s="182"/>
      <c r="S36" s="182"/>
      <c r="T36" s="180"/>
      <c r="U36" s="182"/>
      <c r="V36" s="180"/>
      <c r="W36" s="182"/>
      <c r="X36" s="182"/>
      <c r="Y36" s="182"/>
      <c r="Z36" s="193"/>
      <c r="AA36" s="182"/>
      <c r="AB36" s="190"/>
      <c r="AC36" s="179">
        <v>6668.9964</v>
      </c>
      <c r="AD36" s="679"/>
      <c r="AE36" s="278"/>
      <c r="AF36" s="182"/>
      <c r="AG36" s="179">
        <v>6668.9964</v>
      </c>
      <c r="AH36" s="179">
        <v>6668.9964</v>
      </c>
      <c r="AI36" s="191">
        <v>28</v>
      </c>
    </row>
    <row r="37" spans="1:35" s="107" customFormat="1" ht="9" customHeight="1">
      <c r="A37" s="213" t="s">
        <v>364</v>
      </c>
      <c r="B37" s="216" t="s">
        <v>365</v>
      </c>
      <c r="C37" s="215" t="s">
        <v>662</v>
      </c>
      <c r="D37" s="188">
        <v>29</v>
      </c>
      <c r="E37" s="182"/>
      <c r="F37" s="182"/>
      <c r="G37" s="679"/>
      <c r="H37" s="278"/>
      <c r="I37" s="182"/>
      <c r="J37" s="182"/>
      <c r="K37" s="182"/>
      <c r="L37" s="180"/>
      <c r="M37" s="181"/>
      <c r="N37" s="182"/>
      <c r="O37" s="180"/>
      <c r="P37" s="181"/>
      <c r="Q37" s="225"/>
      <c r="R37" s="225"/>
      <c r="S37" s="225"/>
      <c r="T37" s="180"/>
      <c r="U37" s="182"/>
      <c r="V37" s="180"/>
      <c r="W37" s="182"/>
      <c r="X37" s="182"/>
      <c r="Y37" s="182"/>
      <c r="Z37" s="193"/>
      <c r="AA37" s="182"/>
      <c r="AB37" s="190"/>
      <c r="AC37" s="182"/>
      <c r="AD37" s="680">
        <v>3387.2796000000003</v>
      </c>
      <c r="AE37" s="278"/>
      <c r="AF37" s="182"/>
      <c r="AG37" s="179">
        <v>3387.2796000000003</v>
      </c>
      <c r="AH37" s="179">
        <v>3387.2796000000003</v>
      </c>
      <c r="AI37" s="191">
        <v>29</v>
      </c>
    </row>
    <row r="38" spans="1:35" s="107" customFormat="1" ht="9" customHeight="1">
      <c r="A38" s="213" t="s">
        <v>349</v>
      </c>
      <c r="B38" s="216"/>
      <c r="C38" s="187" t="s">
        <v>357</v>
      </c>
      <c r="D38" s="188">
        <v>32</v>
      </c>
      <c r="E38" s="182"/>
      <c r="F38" s="182"/>
      <c r="G38" s="679"/>
      <c r="H38" s="979" t="s">
        <v>336</v>
      </c>
      <c r="I38" s="182"/>
      <c r="J38" s="182"/>
      <c r="K38" s="182"/>
      <c r="L38" s="180"/>
      <c r="M38" s="181"/>
      <c r="N38" s="182"/>
      <c r="O38" s="180"/>
      <c r="P38" s="181"/>
      <c r="Q38" s="182"/>
      <c r="R38" s="182"/>
      <c r="S38" s="179">
        <v>118.035</v>
      </c>
      <c r="T38" s="180"/>
      <c r="U38" s="182"/>
      <c r="V38" s="180"/>
      <c r="W38" s="182"/>
      <c r="X38" s="182"/>
      <c r="Y38" s="182"/>
      <c r="Z38" s="193"/>
      <c r="AA38" s="182"/>
      <c r="AB38" s="190"/>
      <c r="AC38" s="179">
        <v>193.66920000000002</v>
      </c>
      <c r="AD38" s="680" t="s">
        <v>336</v>
      </c>
      <c r="AE38" s="278"/>
      <c r="AF38" s="182"/>
      <c r="AG38" s="179">
        <v>311.7042</v>
      </c>
      <c r="AH38" s="179">
        <v>311.7042</v>
      </c>
      <c r="AI38" s="191">
        <v>32</v>
      </c>
    </row>
    <row r="39" spans="1:35" s="107" customFormat="1" ht="9.75" customHeight="1">
      <c r="A39" s="213" t="s">
        <v>351</v>
      </c>
      <c r="B39" s="221"/>
      <c r="C39" s="195" t="s">
        <v>366</v>
      </c>
      <c r="D39" s="196">
        <v>33</v>
      </c>
      <c r="E39" s="223"/>
      <c r="F39" s="197" t="s">
        <v>336</v>
      </c>
      <c r="G39" s="197" t="s">
        <v>336</v>
      </c>
      <c r="H39" s="982" t="s">
        <v>336</v>
      </c>
      <c r="I39" s="223"/>
      <c r="J39" s="197" t="s">
        <v>336</v>
      </c>
      <c r="K39" s="197" t="s">
        <v>336</v>
      </c>
      <c r="L39" s="224"/>
      <c r="M39" s="226"/>
      <c r="N39" s="223"/>
      <c r="O39" s="224"/>
      <c r="P39" s="226"/>
      <c r="Q39" s="223"/>
      <c r="R39" s="223"/>
      <c r="S39" s="197">
        <v>118.035</v>
      </c>
      <c r="T39" s="224"/>
      <c r="U39" s="223"/>
      <c r="V39" s="224"/>
      <c r="W39" s="223"/>
      <c r="X39" s="223"/>
      <c r="Y39" s="223"/>
      <c r="Z39" s="227"/>
      <c r="AA39" s="223"/>
      <c r="AB39" s="228"/>
      <c r="AC39" s="197">
        <v>26371.4040504</v>
      </c>
      <c r="AD39" s="681">
        <v>14608.411199999999</v>
      </c>
      <c r="AE39" s="686"/>
      <c r="AF39" s="223"/>
      <c r="AG39" s="197">
        <v>41097.8502504</v>
      </c>
      <c r="AH39" s="197">
        <v>41097.8502504</v>
      </c>
      <c r="AI39" s="201">
        <v>33</v>
      </c>
    </row>
    <row r="40" spans="1:35" s="107" customFormat="1" ht="9" customHeight="1">
      <c r="A40" s="213" t="s">
        <v>367</v>
      </c>
      <c r="B40" s="216" t="s">
        <v>256</v>
      </c>
      <c r="C40" s="187" t="s">
        <v>368</v>
      </c>
      <c r="D40" s="188">
        <v>35</v>
      </c>
      <c r="E40" s="179" t="s">
        <v>336</v>
      </c>
      <c r="F40" s="179" t="s">
        <v>336</v>
      </c>
      <c r="G40" s="179" t="s">
        <v>336</v>
      </c>
      <c r="H40" s="278"/>
      <c r="I40" s="179" t="s">
        <v>336</v>
      </c>
      <c r="J40" s="179" t="s">
        <v>336</v>
      </c>
      <c r="K40" s="179" t="s">
        <v>336</v>
      </c>
      <c r="L40" s="179" t="s">
        <v>336</v>
      </c>
      <c r="M40" s="690"/>
      <c r="N40" s="1094" t="s">
        <v>336</v>
      </c>
      <c r="O40" s="180"/>
      <c r="P40" s="1103" t="s">
        <v>336</v>
      </c>
      <c r="Q40" s="179" t="s">
        <v>336</v>
      </c>
      <c r="R40" s="182"/>
      <c r="S40" s="182"/>
      <c r="T40" s="180"/>
      <c r="U40" s="182"/>
      <c r="V40" s="180"/>
      <c r="W40" s="182"/>
      <c r="X40" s="182"/>
      <c r="Y40" s="182"/>
      <c r="Z40" s="193"/>
      <c r="AA40" s="182"/>
      <c r="AB40" s="190"/>
      <c r="AC40" s="179" t="s">
        <v>336</v>
      </c>
      <c r="AD40" s="680" t="s">
        <v>336</v>
      </c>
      <c r="AE40" s="278"/>
      <c r="AF40" s="179" t="s">
        <v>336</v>
      </c>
      <c r="AG40" s="179" t="s">
        <v>336</v>
      </c>
      <c r="AH40" s="179" t="s">
        <v>336</v>
      </c>
      <c r="AI40" s="191">
        <v>35</v>
      </c>
    </row>
    <row r="41" spans="1:35" s="107" customFormat="1" ht="9" customHeight="1">
      <c r="A41" s="213" t="s">
        <v>369</v>
      </c>
      <c r="B41" s="216" t="s">
        <v>370</v>
      </c>
      <c r="C41" s="187" t="s">
        <v>371</v>
      </c>
      <c r="D41" s="188">
        <v>36</v>
      </c>
      <c r="E41" s="182"/>
      <c r="F41" s="182"/>
      <c r="G41" s="679"/>
      <c r="H41" s="278"/>
      <c r="I41" s="182"/>
      <c r="J41" s="182"/>
      <c r="K41" s="182"/>
      <c r="L41" s="180"/>
      <c r="M41" s="690"/>
      <c r="N41" s="190"/>
      <c r="O41" s="180"/>
      <c r="P41" s="181"/>
      <c r="Q41" s="182"/>
      <c r="R41" s="182"/>
      <c r="S41" s="182"/>
      <c r="T41" s="180"/>
      <c r="U41" s="182"/>
      <c r="V41" s="180"/>
      <c r="W41" s="182"/>
      <c r="X41" s="182"/>
      <c r="Y41" s="182"/>
      <c r="Z41" s="193"/>
      <c r="AA41" s="182"/>
      <c r="AB41" s="190"/>
      <c r="AC41" s="179">
        <v>567.3168</v>
      </c>
      <c r="AD41" s="680">
        <v>218.52720000000002</v>
      </c>
      <c r="AE41" s="278"/>
      <c r="AF41" s="179" t="s">
        <v>336</v>
      </c>
      <c r="AG41" s="179">
        <v>785.8439999999999</v>
      </c>
      <c r="AH41" s="179">
        <v>785.8439999999999</v>
      </c>
      <c r="AI41" s="191">
        <v>36</v>
      </c>
    </row>
    <row r="42" spans="1:35" s="107" customFormat="1" ht="9" customHeight="1">
      <c r="A42" s="213" t="s">
        <v>362</v>
      </c>
      <c r="B42" s="216" t="s">
        <v>372</v>
      </c>
      <c r="C42" s="187" t="s">
        <v>373</v>
      </c>
      <c r="D42" s="188">
        <v>37</v>
      </c>
      <c r="E42" s="179" t="s">
        <v>336</v>
      </c>
      <c r="F42" s="179" t="s">
        <v>336</v>
      </c>
      <c r="G42" s="179" t="s">
        <v>336</v>
      </c>
      <c r="H42" s="278"/>
      <c r="I42" s="179" t="s">
        <v>336</v>
      </c>
      <c r="J42" s="179" t="s">
        <v>336</v>
      </c>
      <c r="K42" s="179" t="s">
        <v>336</v>
      </c>
      <c r="L42" s="179" t="s">
        <v>336</v>
      </c>
      <c r="M42" s="690"/>
      <c r="N42" s="694" t="s">
        <v>336</v>
      </c>
      <c r="O42" s="180"/>
      <c r="P42" s="189" t="s">
        <v>336</v>
      </c>
      <c r="Q42" s="179" t="s">
        <v>336</v>
      </c>
      <c r="R42" s="182"/>
      <c r="S42" s="182"/>
      <c r="T42" s="180"/>
      <c r="U42" s="182"/>
      <c r="V42" s="183">
        <v>1.682008</v>
      </c>
      <c r="W42" s="182"/>
      <c r="X42" s="182"/>
      <c r="Y42" s="182"/>
      <c r="Z42" s="193"/>
      <c r="AA42" s="182"/>
      <c r="AB42" s="190"/>
      <c r="AC42" s="179" t="s">
        <v>336</v>
      </c>
      <c r="AD42" s="679"/>
      <c r="AE42" s="278"/>
      <c r="AF42" s="179">
        <v>1.682008</v>
      </c>
      <c r="AG42" s="179" t="s">
        <v>336</v>
      </c>
      <c r="AH42" s="179">
        <v>2.106408</v>
      </c>
      <c r="AI42" s="191">
        <v>37</v>
      </c>
    </row>
    <row r="43" spans="1:35" s="107" customFormat="1" ht="9" customHeight="1">
      <c r="A43" s="213"/>
      <c r="B43" s="216" t="s">
        <v>663</v>
      </c>
      <c r="C43" s="187" t="s">
        <v>357</v>
      </c>
      <c r="D43" s="188">
        <v>39</v>
      </c>
      <c r="E43" s="179" t="s">
        <v>336</v>
      </c>
      <c r="F43" s="179" t="s">
        <v>336</v>
      </c>
      <c r="G43" s="179" t="s">
        <v>336</v>
      </c>
      <c r="H43" s="277" t="s">
        <v>336</v>
      </c>
      <c r="I43" s="179" t="s">
        <v>336</v>
      </c>
      <c r="J43" s="179" t="s">
        <v>336</v>
      </c>
      <c r="K43" s="179" t="s">
        <v>336</v>
      </c>
      <c r="L43" s="179" t="s">
        <v>336</v>
      </c>
      <c r="M43" s="690"/>
      <c r="N43" s="1095" t="s">
        <v>336</v>
      </c>
      <c r="O43" s="180"/>
      <c r="P43" s="189" t="s">
        <v>336</v>
      </c>
      <c r="Q43" s="179" t="s">
        <v>336</v>
      </c>
      <c r="R43" s="179" t="s">
        <v>336</v>
      </c>
      <c r="S43" s="179" t="s">
        <v>336</v>
      </c>
      <c r="T43" s="180"/>
      <c r="U43" s="182"/>
      <c r="V43" s="183" t="s">
        <v>336</v>
      </c>
      <c r="W43" s="182"/>
      <c r="X43" s="182"/>
      <c r="Y43" s="179">
        <v>9.167065013801757</v>
      </c>
      <c r="Z43" s="193"/>
      <c r="AA43" s="182"/>
      <c r="AB43" s="190"/>
      <c r="AC43" s="179" t="s">
        <v>336</v>
      </c>
      <c r="AD43" s="679"/>
      <c r="AE43" s="278"/>
      <c r="AF43" s="179">
        <v>9.167065013801757</v>
      </c>
      <c r="AG43" s="179" t="s">
        <v>336</v>
      </c>
      <c r="AH43" s="179">
        <v>9.167065013801757</v>
      </c>
      <c r="AI43" s="191">
        <v>39</v>
      </c>
    </row>
    <row r="44" spans="1:35" s="107" customFormat="1" ht="9.75" customHeight="1">
      <c r="A44" s="213"/>
      <c r="B44" s="216" t="s">
        <v>374</v>
      </c>
      <c r="C44" s="195" t="s">
        <v>375</v>
      </c>
      <c r="D44" s="196">
        <v>40</v>
      </c>
      <c r="E44" s="1096" t="s">
        <v>336</v>
      </c>
      <c r="F44" s="1097" t="s">
        <v>336</v>
      </c>
      <c r="G44" s="197" t="s">
        <v>336</v>
      </c>
      <c r="H44" s="279" t="s">
        <v>336</v>
      </c>
      <c r="I44" s="197" t="s">
        <v>336</v>
      </c>
      <c r="J44" s="197" t="s">
        <v>336</v>
      </c>
      <c r="K44" s="197" t="s">
        <v>336</v>
      </c>
      <c r="L44" s="197" t="s">
        <v>336</v>
      </c>
      <c r="M44" s="226"/>
      <c r="N44" s="1095" t="s">
        <v>336</v>
      </c>
      <c r="O44" s="224"/>
      <c r="P44" s="199" t="s">
        <v>336</v>
      </c>
      <c r="Q44" s="197" t="s">
        <v>336</v>
      </c>
      <c r="R44" s="197" t="s">
        <v>336</v>
      </c>
      <c r="S44" s="197" t="s">
        <v>336</v>
      </c>
      <c r="T44" s="224"/>
      <c r="U44" s="223"/>
      <c r="V44" s="198">
        <v>1.682008</v>
      </c>
      <c r="W44" s="223"/>
      <c r="X44" s="223"/>
      <c r="Y44" s="197">
        <v>9.167065013801757</v>
      </c>
      <c r="Z44" s="227"/>
      <c r="AA44" s="223"/>
      <c r="AB44" s="228"/>
      <c r="AC44" s="197">
        <v>567.4931999999999</v>
      </c>
      <c r="AD44" s="681">
        <v>218.7752</v>
      </c>
      <c r="AE44" s="686"/>
      <c r="AF44" s="197">
        <v>10.849073013801757</v>
      </c>
      <c r="AG44" s="197">
        <v>786.2683999999999</v>
      </c>
      <c r="AH44" s="197">
        <v>797.1174730138017</v>
      </c>
      <c r="AI44" s="201">
        <v>40</v>
      </c>
    </row>
    <row r="45" spans="1:35" s="107" customFormat="1" ht="9" customHeight="1">
      <c r="A45" s="229"/>
      <c r="B45" s="176"/>
      <c r="C45" s="187" t="s">
        <v>376</v>
      </c>
      <c r="D45" s="188">
        <v>41</v>
      </c>
      <c r="E45" s="223"/>
      <c r="F45" s="223"/>
      <c r="G45" s="685"/>
      <c r="H45" s="686"/>
      <c r="I45" s="223"/>
      <c r="J45" s="223"/>
      <c r="K45" s="223"/>
      <c r="L45" s="224"/>
      <c r="M45" s="226"/>
      <c r="N45" s="223"/>
      <c r="O45" s="224"/>
      <c r="P45" s="226"/>
      <c r="Q45" s="223"/>
      <c r="R45" s="223"/>
      <c r="S45" s="223"/>
      <c r="T45" s="224"/>
      <c r="U45" s="197" t="s">
        <v>336</v>
      </c>
      <c r="V45" s="198">
        <v>47.032752</v>
      </c>
      <c r="W45" s="223"/>
      <c r="X45" s="223"/>
      <c r="Y45" s="197">
        <v>7.439397781681305</v>
      </c>
      <c r="Z45" s="227"/>
      <c r="AA45" s="223"/>
      <c r="AB45" s="223"/>
      <c r="AC45" s="197">
        <v>1186.218</v>
      </c>
      <c r="AD45" s="681">
        <v>2319.462</v>
      </c>
      <c r="AE45" s="686"/>
      <c r="AF45" s="197">
        <v>54.47214978168131</v>
      </c>
      <c r="AG45" s="197">
        <v>3505.68</v>
      </c>
      <c r="AH45" s="197">
        <v>3560.1521497816816</v>
      </c>
      <c r="AI45" s="191">
        <v>41</v>
      </c>
    </row>
    <row r="46" spans="1:35" s="107" customFormat="1" ht="9.75" customHeight="1">
      <c r="A46" s="230"/>
      <c r="B46" s="186"/>
      <c r="C46" s="231" t="s">
        <v>377</v>
      </c>
      <c r="D46" s="232">
        <v>42</v>
      </c>
      <c r="E46" s="197">
        <v>15.491</v>
      </c>
      <c r="F46" s="197">
        <v>46.410678</v>
      </c>
      <c r="G46" s="681">
        <v>840.8775</v>
      </c>
      <c r="H46" s="279">
        <v>152.647</v>
      </c>
      <c r="I46" s="197">
        <v>4.393714</v>
      </c>
      <c r="J46" s="197">
        <v>819.8793469999999</v>
      </c>
      <c r="K46" s="197">
        <v>3343.467</v>
      </c>
      <c r="L46" s="198" t="s">
        <v>336</v>
      </c>
      <c r="M46" s="197">
        <v>22398.5192</v>
      </c>
      <c r="N46" s="197">
        <v>31840.104720000003</v>
      </c>
      <c r="O46" s="198">
        <v>342.4</v>
      </c>
      <c r="P46" s="199">
        <v>13369.204999999998</v>
      </c>
      <c r="Q46" s="197">
        <v>856.747</v>
      </c>
      <c r="R46" s="197" t="s">
        <v>336</v>
      </c>
      <c r="S46" s="197">
        <v>3895.1549999999997</v>
      </c>
      <c r="T46" s="198">
        <v>2184.6446650000003</v>
      </c>
      <c r="U46" s="197" t="s">
        <v>336</v>
      </c>
      <c r="V46" s="198">
        <v>55135.200952000014</v>
      </c>
      <c r="W46" s="233"/>
      <c r="X46" s="233"/>
      <c r="Y46" s="197" t="s">
        <v>336</v>
      </c>
      <c r="Z46" s="200">
        <v>24596.175000000003</v>
      </c>
      <c r="AA46" s="197">
        <v>220.5</v>
      </c>
      <c r="AB46" s="197">
        <v>132</v>
      </c>
      <c r="AC46" s="197">
        <v>50863.8168</v>
      </c>
      <c r="AD46" s="681">
        <v>12336.034</v>
      </c>
      <c r="AE46" s="279">
        <v>1272.4</v>
      </c>
      <c r="AF46" s="197">
        <v>80103.76075605773</v>
      </c>
      <c r="AG46" s="197">
        <v>144562.30791</v>
      </c>
      <c r="AH46" s="197">
        <v>224666.06866605772</v>
      </c>
      <c r="AI46" s="234">
        <v>42</v>
      </c>
    </row>
    <row r="47" spans="1:35" s="107" customFormat="1" ht="9" customHeight="1">
      <c r="A47" s="230"/>
      <c r="B47" s="186"/>
      <c r="C47" s="235" t="s">
        <v>378</v>
      </c>
      <c r="D47" s="188">
        <v>43</v>
      </c>
      <c r="E47" s="1098" t="s">
        <v>336</v>
      </c>
      <c r="F47" s="1098" t="s">
        <v>336</v>
      </c>
      <c r="G47" s="687" t="s">
        <v>336</v>
      </c>
      <c r="H47" s="983">
        <v>152.647</v>
      </c>
      <c r="I47" s="238" t="s">
        <v>336</v>
      </c>
      <c r="J47" s="238" t="s">
        <v>336</v>
      </c>
      <c r="K47" s="238">
        <v>549.599</v>
      </c>
      <c r="L47" s="238" t="s">
        <v>336</v>
      </c>
      <c r="M47" s="240"/>
      <c r="N47" s="1098" t="s">
        <v>336</v>
      </c>
      <c r="O47" s="239"/>
      <c r="P47" s="241">
        <v>0.803</v>
      </c>
      <c r="Q47" s="238">
        <v>283.272</v>
      </c>
      <c r="R47" s="238" t="s">
        <v>336</v>
      </c>
      <c r="S47" s="238">
        <v>3895.1549999999997</v>
      </c>
      <c r="T47" s="237">
        <v>3.382</v>
      </c>
      <c r="U47" s="236"/>
      <c r="V47" s="237">
        <v>492.956</v>
      </c>
      <c r="W47" s="236"/>
      <c r="X47" s="236"/>
      <c r="Y47" s="236"/>
      <c r="Z47" s="1104" t="s">
        <v>336</v>
      </c>
      <c r="AA47" s="236"/>
      <c r="AB47" s="1105"/>
      <c r="AC47" s="236"/>
      <c r="AD47" s="688"/>
      <c r="AE47" s="1104">
        <v>225.295</v>
      </c>
      <c r="AF47" s="238">
        <v>492.956</v>
      </c>
      <c r="AG47" s="238">
        <v>5110.24</v>
      </c>
      <c r="AH47" s="238">
        <v>5603.196</v>
      </c>
      <c r="AI47" s="191">
        <v>43</v>
      </c>
    </row>
    <row r="48" spans="1:35" s="107" customFormat="1" ht="9" customHeight="1" thickBot="1">
      <c r="A48" s="242"/>
      <c r="B48" s="243"/>
      <c r="C48" s="244" t="s">
        <v>379</v>
      </c>
      <c r="D48" s="245">
        <v>44</v>
      </c>
      <c r="E48" s="182"/>
      <c r="F48" s="182"/>
      <c r="G48" s="182"/>
      <c r="H48" s="1099"/>
      <c r="I48" s="182"/>
      <c r="J48" s="182"/>
      <c r="K48" s="182"/>
      <c r="L48" s="180"/>
      <c r="M48" s="182"/>
      <c r="N48" s="182"/>
      <c r="O48" s="180"/>
      <c r="P48" s="181"/>
      <c r="Q48" s="182"/>
      <c r="R48" s="182"/>
      <c r="S48" s="182"/>
      <c r="T48" s="180"/>
      <c r="U48" s="179" t="s">
        <v>336</v>
      </c>
      <c r="V48" s="183" t="s">
        <v>336</v>
      </c>
      <c r="W48" s="182"/>
      <c r="X48" s="190"/>
      <c r="Y48" s="182"/>
      <c r="Z48" s="202"/>
      <c r="AA48" s="182"/>
      <c r="AB48" s="190"/>
      <c r="AC48" s="179" t="s">
        <v>336</v>
      </c>
      <c r="AD48" s="680" t="s">
        <v>336</v>
      </c>
      <c r="AE48" s="278"/>
      <c r="AF48" s="238" t="s">
        <v>336</v>
      </c>
      <c r="AG48" s="238" t="s">
        <v>336</v>
      </c>
      <c r="AH48" s="238" t="s">
        <v>336</v>
      </c>
      <c r="AI48" s="246">
        <v>44</v>
      </c>
    </row>
    <row r="49" spans="1:35" s="212" customFormat="1" ht="9.75" customHeight="1" thickBot="1">
      <c r="A49" s="247"/>
      <c r="B49" s="248"/>
      <c r="C49" s="249" t="s">
        <v>380</v>
      </c>
      <c r="D49" s="206">
        <v>45</v>
      </c>
      <c r="E49" s="207">
        <v>15.491</v>
      </c>
      <c r="F49" s="207">
        <v>46.410678</v>
      </c>
      <c r="G49" s="682">
        <v>840.8775</v>
      </c>
      <c r="H49" s="1100"/>
      <c r="I49" s="207">
        <v>4.393714</v>
      </c>
      <c r="J49" s="207">
        <v>819.8793469999999</v>
      </c>
      <c r="K49" s="207">
        <v>2793.868</v>
      </c>
      <c r="L49" s="208" t="s">
        <v>336</v>
      </c>
      <c r="M49" s="207">
        <v>22398.5192</v>
      </c>
      <c r="N49" s="207">
        <v>31840.017720000003</v>
      </c>
      <c r="O49" s="208">
        <v>342.4</v>
      </c>
      <c r="P49" s="209">
        <v>13368.401999999998</v>
      </c>
      <c r="Q49" s="207">
        <v>573.475</v>
      </c>
      <c r="R49" s="207" t="s">
        <v>336</v>
      </c>
      <c r="S49" s="250"/>
      <c r="T49" s="208">
        <v>2181.262665</v>
      </c>
      <c r="U49" s="207" t="s">
        <v>336</v>
      </c>
      <c r="V49" s="208">
        <v>54642.244952000015</v>
      </c>
      <c r="W49" s="250"/>
      <c r="X49" s="250"/>
      <c r="Y49" s="251"/>
      <c r="Z49" s="210">
        <v>24596.175000000003</v>
      </c>
      <c r="AA49" s="207">
        <v>220.5</v>
      </c>
      <c r="AB49" s="210">
        <v>132</v>
      </c>
      <c r="AC49" s="207">
        <v>50863.8168</v>
      </c>
      <c r="AD49" s="682">
        <v>12336.0338</v>
      </c>
      <c r="AE49" s="683">
        <v>1047.105</v>
      </c>
      <c r="AF49" s="207">
        <v>79610.80475605774</v>
      </c>
      <c r="AG49" s="207">
        <v>139452.06771</v>
      </c>
      <c r="AH49" s="207">
        <v>219062.87246605774</v>
      </c>
      <c r="AI49" s="211">
        <v>45</v>
      </c>
    </row>
    <row r="50" spans="1:35" s="107" customFormat="1" ht="9" customHeight="1">
      <c r="A50" s="115"/>
      <c r="C50" s="252" t="s">
        <v>382</v>
      </c>
      <c r="D50" s="188">
        <v>46</v>
      </c>
      <c r="E50" s="179" t="s">
        <v>336</v>
      </c>
      <c r="F50" s="179" t="s">
        <v>336</v>
      </c>
      <c r="G50" s="680" t="s">
        <v>336</v>
      </c>
      <c r="H50" s="278"/>
      <c r="I50" s="179" t="s">
        <v>336</v>
      </c>
      <c r="J50" s="179" t="s">
        <v>336</v>
      </c>
      <c r="K50" s="179">
        <v>41.162</v>
      </c>
      <c r="L50" s="183" t="s">
        <v>336</v>
      </c>
      <c r="M50" s="690"/>
      <c r="N50" s="691">
        <v>20.587</v>
      </c>
      <c r="O50" s="180"/>
      <c r="P50" s="189">
        <v>49.281</v>
      </c>
      <c r="Q50" s="179" t="s">
        <v>336</v>
      </c>
      <c r="R50" s="179" t="s">
        <v>336</v>
      </c>
      <c r="S50" s="179" t="s">
        <v>336</v>
      </c>
      <c r="T50" s="183">
        <v>0.558</v>
      </c>
      <c r="U50" s="179" t="s">
        <v>336</v>
      </c>
      <c r="V50" s="183">
        <v>31.450376000000002</v>
      </c>
      <c r="W50" s="182"/>
      <c r="X50" s="182"/>
      <c r="Y50" s="182"/>
      <c r="Z50" s="692">
        <v>1.061</v>
      </c>
      <c r="AA50" s="182"/>
      <c r="AB50" s="1106"/>
      <c r="AC50" s="179">
        <v>144.77400000000003</v>
      </c>
      <c r="AD50" s="680" t="s">
        <v>336</v>
      </c>
      <c r="AE50" s="277" t="s">
        <v>336</v>
      </c>
      <c r="AF50" s="693">
        <v>32.511376</v>
      </c>
      <c r="AG50" s="693">
        <v>256.362</v>
      </c>
      <c r="AH50" s="693">
        <v>288.873376</v>
      </c>
      <c r="AI50" s="191">
        <v>46</v>
      </c>
    </row>
    <row r="51" spans="1:35" s="107" customFormat="1" ht="9" customHeight="1">
      <c r="A51" s="115"/>
      <c r="C51" s="215" t="s">
        <v>384</v>
      </c>
      <c r="D51" s="253" t="s">
        <v>664</v>
      </c>
      <c r="E51" s="179" t="s">
        <v>336</v>
      </c>
      <c r="F51" s="179" t="s">
        <v>336</v>
      </c>
      <c r="G51" s="680" t="s">
        <v>336</v>
      </c>
      <c r="H51" s="278"/>
      <c r="I51" s="179" t="s">
        <v>336</v>
      </c>
      <c r="J51" s="179" t="s">
        <v>336</v>
      </c>
      <c r="K51" s="179" t="s">
        <v>336</v>
      </c>
      <c r="L51" s="183" t="s">
        <v>336</v>
      </c>
      <c r="M51" s="679"/>
      <c r="N51" s="694" t="s">
        <v>336</v>
      </c>
      <c r="O51" s="180"/>
      <c r="P51" s="189">
        <v>296.182</v>
      </c>
      <c r="Q51" s="179" t="s">
        <v>336</v>
      </c>
      <c r="R51" s="179" t="s">
        <v>336</v>
      </c>
      <c r="S51" s="179" t="s">
        <v>336</v>
      </c>
      <c r="T51" s="183">
        <v>3.26</v>
      </c>
      <c r="U51" s="179" t="s">
        <v>336</v>
      </c>
      <c r="V51" s="183">
        <v>2233.7383600000003</v>
      </c>
      <c r="W51" s="182"/>
      <c r="X51" s="182"/>
      <c r="Y51" s="182"/>
      <c r="Z51" s="692" t="s">
        <v>336</v>
      </c>
      <c r="AA51" s="182"/>
      <c r="AB51" s="1106"/>
      <c r="AC51" s="179">
        <v>1351.3932000000002</v>
      </c>
      <c r="AD51" s="680">
        <v>193.17200000000003</v>
      </c>
      <c r="AE51" s="277" t="s">
        <v>336</v>
      </c>
      <c r="AF51" s="693">
        <v>2234.1493600000003</v>
      </c>
      <c r="AG51" s="693">
        <v>1844.0072000000002</v>
      </c>
      <c r="AH51" s="693">
        <v>4078.156560000001</v>
      </c>
      <c r="AI51" s="695" t="s">
        <v>664</v>
      </c>
    </row>
    <row r="52" spans="1:35" s="107" customFormat="1" ht="9" customHeight="1">
      <c r="A52" s="115"/>
      <c r="C52" s="215" t="s">
        <v>387</v>
      </c>
      <c r="D52" s="188" t="s">
        <v>665</v>
      </c>
      <c r="E52" s="179" t="s">
        <v>336</v>
      </c>
      <c r="F52" s="179" t="s">
        <v>336</v>
      </c>
      <c r="G52" s="680" t="s">
        <v>336</v>
      </c>
      <c r="H52" s="278"/>
      <c r="I52" s="179" t="s">
        <v>336</v>
      </c>
      <c r="J52" s="179" t="s">
        <v>336</v>
      </c>
      <c r="K52" s="179" t="s">
        <v>336</v>
      </c>
      <c r="L52" s="183" t="s">
        <v>336</v>
      </c>
      <c r="M52" s="679"/>
      <c r="N52" s="694" t="s">
        <v>336</v>
      </c>
      <c r="O52" s="180"/>
      <c r="P52" s="189">
        <v>19.69</v>
      </c>
      <c r="Q52" s="179" t="s">
        <v>336</v>
      </c>
      <c r="R52" s="179" t="s">
        <v>336</v>
      </c>
      <c r="S52" s="179" t="s">
        <v>336</v>
      </c>
      <c r="T52" s="183">
        <v>0.588</v>
      </c>
      <c r="U52" s="179" t="s">
        <v>336</v>
      </c>
      <c r="V52" s="183">
        <v>204.316368</v>
      </c>
      <c r="W52" s="182"/>
      <c r="X52" s="182"/>
      <c r="Y52" s="182"/>
      <c r="Z52" s="692" t="s">
        <v>336</v>
      </c>
      <c r="AA52" s="182"/>
      <c r="AB52" s="1106"/>
      <c r="AC52" s="179">
        <v>357.80760000000004</v>
      </c>
      <c r="AD52" s="680">
        <v>42.008</v>
      </c>
      <c r="AE52" s="277">
        <v>2.771</v>
      </c>
      <c r="AF52" s="693">
        <v>204.316368</v>
      </c>
      <c r="AG52" s="693">
        <v>423.37860000000006</v>
      </c>
      <c r="AH52" s="693">
        <v>627.694968</v>
      </c>
      <c r="AI52" s="191" t="s">
        <v>665</v>
      </c>
    </row>
    <row r="53" spans="1:35" s="107" customFormat="1" ht="9" customHeight="1">
      <c r="A53" s="115"/>
      <c r="C53" s="215" t="s">
        <v>388</v>
      </c>
      <c r="D53" s="188" t="s">
        <v>666</v>
      </c>
      <c r="E53" s="179" t="s">
        <v>336</v>
      </c>
      <c r="F53" s="179" t="s">
        <v>336</v>
      </c>
      <c r="G53" s="680" t="s">
        <v>336</v>
      </c>
      <c r="H53" s="278"/>
      <c r="I53" s="179" t="s">
        <v>336</v>
      </c>
      <c r="J53" s="179" t="s">
        <v>336</v>
      </c>
      <c r="K53" s="179" t="s">
        <v>336</v>
      </c>
      <c r="L53" s="183" t="s">
        <v>336</v>
      </c>
      <c r="M53" s="679"/>
      <c r="N53" s="694">
        <v>2.981</v>
      </c>
      <c r="O53" s="180"/>
      <c r="P53" s="189">
        <v>139.49099999999999</v>
      </c>
      <c r="Q53" s="179">
        <v>104.998</v>
      </c>
      <c r="R53" s="179" t="s">
        <v>336</v>
      </c>
      <c r="S53" s="179" t="s">
        <v>336</v>
      </c>
      <c r="T53" s="183">
        <v>18.696</v>
      </c>
      <c r="U53" s="179" t="s">
        <v>336</v>
      </c>
      <c r="V53" s="183">
        <v>2050.907264</v>
      </c>
      <c r="W53" s="182"/>
      <c r="X53" s="182"/>
      <c r="Y53" s="182"/>
      <c r="Z53" s="692">
        <v>9010.411</v>
      </c>
      <c r="AA53" s="182"/>
      <c r="AB53" s="1106"/>
      <c r="AC53" s="179">
        <v>3364.578</v>
      </c>
      <c r="AD53" s="680">
        <v>1947.079</v>
      </c>
      <c r="AE53" s="277" t="s">
        <v>336</v>
      </c>
      <c r="AF53" s="693">
        <v>11061.318264</v>
      </c>
      <c r="AG53" s="693">
        <v>5577.823</v>
      </c>
      <c r="AH53" s="693">
        <v>16639.141263999998</v>
      </c>
      <c r="AI53" s="191" t="s">
        <v>666</v>
      </c>
    </row>
    <row r="54" spans="1:35" s="107" customFormat="1" ht="9" customHeight="1">
      <c r="A54" s="115"/>
      <c r="C54" s="215" t="s">
        <v>389</v>
      </c>
      <c r="D54" s="253" t="s">
        <v>667</v>
      </c>
      <c r="E54" s="179" t="s">
        <v>336</v>
      </c>
      <c r="F54" s="179" t="s">
        <v>336</v>
      </c>
      <c r="G54" s="680" t="s">
        <v>336</v>
      </c>
      <c r="H54" s="278"/>
      <c r="I54" s="179" t="s">
        <v>336</v>
      </c>
      <c r="J54" s="179" t="s">
        <v>336</v>
      </c>
      <c r="K54" s="179" t="s">
        <v>336</v>
      </c>
      <c r="L54" s="179" t="s">
        <v>336</v>
      </c>
      <c r="M54" s="690"/>
      <c r="N54" s="694" t="s">
        <v>336</v>
      </c>
      <c r="O54" s="180"/>
      <c r="P54" s="189">
        <v>68.49600000000001</v>
      </c>
      <c r="Q54" s="179">
        <v>88.564</v>
      </c>
      <c r="R54" s="179" t="s">
        <v>336</v>
      </c>
      <c r="S54" s="179" t="s">
        <v>336</v>
      </c>
      <c r="T54" s="183" t="s">
        <v>336</v>
      </c>
      <c r="U54" s="179" t="s">
        <v>336</v>
      </c>
      <c r="V54" s="183">
        <v>2042.782848</v>
      </c>
      <c r="W54" s="182"/>
      <c r="X54" s="182"/>
      <c r="Y54" s="182"/>
      <c r="Z54" s="692" t="s">
        <v>336</v>
      </c>
      <c r="AA54" s="182"/>
      <c r="AB54" s="1106"/>
      <c r="AC54" s="179">
        <v>1688.9184000000002</v>
      </c>
      <c r="AD54" s="680">
        <v>173.562</v>
      </c>
      <c r="AE54" s="277" t="s">
        <v>336</v>
      </c>
      <c r="AF54" s="693">
        <v>2042.786848</v>
      </c>
      <c r="AG54" s="693">
        <v>2019.9104000000002</v>
      </c>
      <c r="AH54" s="693">
        <v>4062.6972480000004</v>
      </c>
      <c r="AI54" s="695" t="s">
        <v>667</v>
      </c>
    </row>
    <row r="55" spans="1:35" s="107" customFormat="1" ht="9" customHeight="1">
      <c r="A55" s="115"/>
      <c r="C55" s="215" t="s">
        <v>390</v>
      </c>
      <c r="D55" s="188">
        <v>57</v>
      </c>
      <c r="E55" s="179" t="s">
        <v>336</v>
      </c>
      <c r="F55" s="179" t="s">
        <v>336</v>
      </c>
      <c r="G55" s="680" t="s">
        <v>336</v>
      </c>
      <c r="H55" s="278"/>
      <c r="I55" s="179" t="s">
        <v>336</v>
      </c>
      <c r="J55" s="179" t="s">
        <v>336</v>
      </c>
      <c r="K55" s="179" t="s">
        <v>336</v>
      </c>
      <c r="L55" s="179" t="s">
        <v>336</v>
      </c>
      <c r="M55" s="690"/>
      <c r="N55" s="694" t="s">
        <v>336</v>
      </c>
      <c r="O55" s="180"/>
      <c r="P55" s="189">
        <v>148.679</v>
      </c>
      <c r="Q55" s="179" t="s">
        <v>336</v>
      </c>
      <c r="R55" s="179" t="s">
        <v>336</v>
      </c>
      <c r="S55" s="179" t="s">
        <v>336</v>
      </c>
      <c r="T55" s="183">
        <v>5.525</v>
      </c>
      <c r="U55" s="179" t="s">
        <v>336</v>
      </c>
      <c r="V55" s="183">
        <v>919.6458080000001</v>
      </c>
      <c r="W55" s="182"/>
      <c r="X55" s="182"/>
      <c r="Y55" s="182"/>
      <c r="Z55" s="692">
        <v>82.669</v>
      </c>
      <c r="AA55" s="182"/>
      <c r="AB55" s="1106"/>
      <c r="AC55" s="179">
        <v>2452.9824000000003</v>
      </c>
      <c r="AD55" s="680">
        <v>78.958</v>
      </c>
      <c r="AE55" s="277" t="s">
        <v>336</v>
      </c>
      <c r="AF55" s="693">
        <v>1002.3148080000001</v>
      </c>
      <c r="AG55" s="693">
        <v>2686.1444000000006</v>
      </c>
      <c r="AH55" s="693">
        <v>3688.4592080000007</v>
      </c>
      <c r="AI55" s="191">
        <v>57</v>
      </c>
    </row>
    <row r="56" spans="1:35" s="107" customFormat="1" ht="9" customHeight="1">
      <c r="A56" s="115"/>
      <c r="C56" s="215" t="s">
        <v>391</v>
      </c>
      <c r="D56" s="254"/>
      <c r="E56" s="182"/>
      <c r="F56" s="182"/>
      <c r="G56" s="679"/>
      <c r="H56" s="278"/>
      <c r="I56" s="182"/>
      <c r="J56" s="182"/>
      <c r="K56" s="182"/>
      <c r="L56" s="180"/>
      <c r="M56" s="690"/>
      <c r="N56" s="190"/>
      <c r="O56" s="180"/>
      <c r="P56" s="181"/>
      <c r="Q56" s="182"/>
      <c r="R56" s="182"/>
      <c r="S56" s="182"/>
      <c r="T56" s="180"/>
      <c r="U56" s="182"/>
      <c r="V56" s="180"/>
      <c r="W56" s="182"/>
      <c r="X56" s="182"/>
      <c r="Y56" s="182"/>
      <c r="Z56" s="696"/>
      <c r="AA56" s="182"/>
      <c r="AB56" s="190"/>
      <c r="AC56" s="182"/>
      <c r="AD56" s="679"/>
      <c r="AE56" s="278"/>
      <c r="AF56" s="697"/>
      <c r="AG56" s="697"/>
      <c r="AH56" s="697"/>
      <c r="AI56" s="255"/>
    </row>
    <row r="57" spans="1:35" s="107" customFormat="1" ht="9" customHeight="1">
      <c r="A57" s="115"/>
      <c r="C57" s="215" t="s">
        <v>392</v>
      </c>
      <c r="D57" s="253" t="s">
        <v>668</v>
      </c>
      <c r="E57" s="179" t="s">
        <v>336</v>
      </c>
      <c r="F57" s="179" t="s">
        <v>336</v>
      </c>
      <c r="G57" s="680">
        <v>690.121</v>
      </c>
      <c r="H57" s="278"/>
      <c r="I57" s="179" t="s">
        <v>336</v>
      </c>
      <c r="J57" s="179">
        <v>51.662</v>
      </c>
      <c r="K57" s="179">
        <v>2750.6169999999997</v>
      </c>
      <c r="L57" s="179" t="s">
        <v>336</v>
      </c>
      <c r="M57" s="690"/>
      <c r="N57" s="694" t="s">
        <v>336</v>
      </c>
      <c r="O57" s="180"/>
      <c r="P57" s="189">
        <v>222.701</v>
      </c>
      <c r="Q57" s="179">
        <v>379.91299999999995</v>
      </c>
      <c r="R57" s="179" t="s">
        <v>336</v>
      </c>
      <c r="S57" s="179" t="s">
        <v>336</v>
      </c>
      <c r="T57" s="183">
        <v>16.867</v>
      </c>
      <c r="U57" s="179" t="s">
        <v>336</v>
      </c>
      <c r="V57" s="183">
        <v>5147.610936</v>
      </c>
      <c r="W57" s="182"/>
      <c r="X57" s="182"/>
      <c r="Y57" s="182"/>
      <c r="Z57" s="692">
        <v>2247.866</v>
      </c>
      <c r="AA57" s="182"/>
      <c r="AB57" s="1106"/>
      <c r="AC57" s="179">
        <v>2863.6524</v>
      </c>
      <c r="AD57" s="680">
        <v>58.418</v>
      </c>
      <c r="AE57" s="277">
        <v>1044.343</v>
      </c>
      <c r="AF57" s="693">
        <v>7395.483936</v>
      </c>
      <c r="AG57" s="693">
        <v>8078.4244</v>
      </c>
      <c r="AH57" s="693">
        <v>15473.908336</v>
      </c>
      <c r="AI57" s="695" t="s">
        <v>668</v>
      </c>
    </row>
    <row r="58" spans="1:35" s="107" customFormat="1" ht="9" customHeight="1">
      <c r="A58" s="115"/>
      <c r="C58" s="215" t="s">
        <v>393</v>
      </c>
      <c r="D58" s="188" t="s">
        <v>669</v>
      </c>
      <c r="E58" s="179" t="s">
        <v>336</v>
      </c>
      <c r="F58" s="179" t="s">
        <v>336</v>
      </c>
      <c r="G58" s="680">
        <v>150.756</v>
      </c>
      <c r="H58" s="278"/>
      <c r="I58" s="179" t="s">
        <v>336</v>
      </c>
      <c r="J58" s="179" t="s">
        <v>336</v>
      </c>
      <c r="K58" s="179" t="s">
        <v>336</v>
      </c>
      <c r="L58" s="179" t="s">
        <v>336</v>
      </c>
      <c r="M58" s="690"/>
      <c r="N58" s="694" t="s">
        <v>336</v>
      </c>
      <c r="O58" s="180"/>
      <c r="P58" s="189">
        <v>3.7889999999999997</v>
      </c>
      <c r="Q58" s="179" t="s">
        <v>336</v>
      </c>
      <c r="R58" s="179" t="s">
        <v>336</v>
      </c>
      <c r="S58" s="179" t="s">
        <v>336</v>
      </c>
      <c r="T58" s="183">
        <v>1.011</v>
      </c>
      <c r="U58" s="179" t="s">
        <v>336</v>
      </c>
      <c r="V58" s="183">
        <v>2135.420232</v>
      </c>
      <c r="W58" s="182"/>
      <c r="X58" s="182"/>
      <c r="Y58" s="182"/>
      <c r="Z58" s="692" t="s">
        <v>336</v>
      </c>
      <c r="AA58" s="182"/>
      <c r="AB58" s="1106"/>
      <c r="AC58" s="179">
        <v>2957.2740000000003</v>
      </c>
      <c r="AD58" s="680">
        <v>2.995</v>
      </c>
      <c r="AE58" s="277" t="s">
        <v>336</v>
      </c>
      <c r="AF58" s="693">
        <v>2135.420232</v>
      </c>
      <c r="AG58" s="693">
        <v>3115.8250000000003</v>
      </c>
      <c r="AH58" s="693">
        <v>5251.245231999999</v>
      </c>
      <c r="AI58" s="191" t="s">
        <v>669</v>
      </c>
    </row>
    <row r="59" spans="1:35" s="107" customFormat="1" ht="9" customHeight="1">
      <c r="A59" s="115"/>
      <c r="C59" s="215" t="s">
        <v>394</v>
      </c>
      <c r="D59" s="188">
        <v>63</v>
      </c>
      <c r="E59" s="179">
        <v>0.916</v>
      </c>
      <c r="F59" s="179" t="s">
        <v>336</v>
      </c>
      <c r="G59" s="680" t="s">
        <v>336</v>
      </c>
      <c r="H59" s="278"/>
      <c r="I59" s="179" t="s">
        <v>336</v>
      </c>
      <c r="J59" s="179" t="s">
        <v>336</v>
      </c>
      <c r="K59" s="179" t="s">
        <v>336</v>
      </c>
      <c r="L59" s="179" t="s">
        <v>336</v>
      </c>
      <c r="M59" s="690"/>
      <c r="N59" s="694" t="s">
        <v>336</v>
      </c>
      <c r="O59" s="180"/>
      <c r="P59" s="189">
        <v>150.05</v>
      </c>
      <c r="Q59" s="179" t="s">
        <v>336</v>
      </c>
      <c r="R59" s="179" t="s">
        <v>336</v>
      </c>
      <c r="S59" s="179" t="s">
        <v>336</v>
      </c>
      <c r="T59" s="183">
        <v>22.504</v>
      </c>
      <c r="U59" s="179" t="s">
        <v>336</v>
      </c>
      <c r="V59" s="183">
        <v>1056.5231760000001</v>
      </c>
      <c r="W59" s="182"/>
      <c r="X59" s="182"/>
      <c r="Y59" s="182"/>
      <c r="Z59" s="692">
        <v>14.778</v>
      </c>
      <c r="AA59" s="182"/>
      <c r="AB59" s="1106"/>
      <c r="AC59" s="179">
        <v>1859.6340000000002</v>
      </c>
      <c r="AD59" s="680">
        <v>91.38</v>
      </c>
      <c r="AE59" s="277" t="s">
        <v>336</v>
      </c>
      <c r="AF59" s="693">
        <v>1072.217176</v>
      </c>
      <c r="AG59" s="693">
        <v>2123.568</v>
      </c>
      <c r="AH59" s="693">
        <v>3195.7851760000003</v>
      </c>
      <c r="AI59" s="191">
        <v>63</v>
      </c>
    </row>
    <row r="60" spans="1:35" s="107" customFormat="1" ht="9" customHeight="1">
      <c r="A60" s="115"/>
      <c r="C60" s="215" t="s">
        <v>395</v>
      </c>
      <c r="D60" s="188">
        <v>64</v>
      </c>
      <c r="E60" s="179" t="s">
        <v>336</v>
      </c>
      <c r="F60" s="179" t="s">
        <v>336</v>
      </c>
      <c r="G60" s="680" t="s">
        <v>336</v>
      </c>
      <c r="H60" s="278"/>
      <c r="I60" s="179" t="s">
        <v>336</v>
      </c>
      <c r="J60" s="179" t="s">
        <v>336</v>
      </c>
      <c r="K60" s="179" t="s">
        <v>336</v>
      </c>
      <c r="L60" s="179" t="s">
        <v>336</v>
      </c>
      <c r="M60" s="698"/>
      <c r="N60" s="694" t="s">
        <v>336</v>
      </c>
      <c r="O60" s="256"/>
      <c r="P60" s="189">
        <v>112.87</v>
      </c>
      <c r="Q60" s="179" t="s">
        <v>336</v>
      </c>
      <c r="R60" s="179" t="s">
        <v>336</v>
      </c>
      <c r="S60" s="179" t="s">
        <v>336</v>
      </c>
      <c r="T60" s="183">
        <v>16.708</v>
      </c>
      <c r="U60" s="179" t="s">
        <v>336</v>
      </c>
      <c r="V60" s="183">
        <v>314.725912</v>
      </c>
      <c r="W60" s="182"/>
      <c r="X60" s="182"/>
      <c r="Y60" s="182"/>
      <c r="Z60" s="692">
        <v>15.93</v>
      </c>
      <c r="AA60" s="182"/>
      <c r="AB60" s="1106"/>
      <c r="AC60" s="179">
        <v>636.66</v>
      </c>
      <c r="AD60" s="680">
        <v>76.409</v>
      </c>
      <c r="AE60" s="277" t="s">
        <v>336</v>
      </c>
      <c r="AF60" s="693">
        <v>330.655912</v>
      </c>
      <c r="AG60" s="693">
        <v>842.6469999999999</v>
      </c>
      <c r="AH60" s="693">
        <v>1173.3029119999999</v>
      </c>
      <c r="AI60" s="191">
        <v>64</v>
      </c>
    </row>
    <row r="61" spans="1:35" s="107" customFormat="1" ht="9" customHeight="1">
      <c r="A61" s="115"/>
      <c r="C61" s="215" t="s">
        <v>396</v>
      </c>
      <c r="D61" s="254"/>
      <c r="E61" s="182"/>
      <c r="F61" s="182"/>
      <c r="G61" s="679"/>
      <c r="H61" s="278"/>
      <c r="I61" s="182"/>
      <c r="J61" s="182"/>
      <c r="K61" s="182"/>
      <c r="L61" s="180"/>
      <c r="M61" s="698"/>
      <c r="N61" s="699"/>
      <c r="O61" s="256"/>
      <c r="P61" s="181"/>
      <c r="Q61" s="182"/>
      <c r="R61" s="182"/>
      <c r="S61" s="182"/>
      <c r="T61" s="180"/>
      <c r="U61" s="182"/>
      <c r="V61" s="180"/>
      <c r="W61" s="182"/>
      <c r="X61" s="182"/>
      <c r="Y61" s="182"/>
      <c r="Z61" s="696"/>
      <c r="AA61" s="182"/>
      <c r="AB61" s="190"/>
      <c r="AC61" s="182"/>
      <c r="AD61" s="679"/>
      <c r="AE61" s="278"/>
      <c r="AF61" s="697"/>
      <c r="AG61" s="697"/>
      <c r="AH61" s="697"/>
      <c r="AI61" s="255"/>
    </row>
    <row r="62" spans="1:35" s="107" customFormat="1" ht="9" customHeight="1">
      <c r="A62" s="115"/>
      <c r="C62" s="215" t="s">
        <v>397</v>
      </c>
      <c r="D62" s="188" t="s">
        <v>670</v>
      </c>
      <c r="E62" s="179" t="s">
        <v>336</v>
      </c>
      <c r="F62" s="179" t="s">
        <v>336</v>
      </c>
      <c r="G62" s="680" t="s">
        <v>336</v>
      </c>
      <c r="H62" s="278"/>
      <c r="I62" s="179" t="s">
        <v>336</v>
      </c>
      <c r="J62" s="179" t="s">
        <v>336</v>
      </c>
      <c r="K62" s="179" t="s">
        <v>336</v>
      </c>
      <c r="L62" s="179" t="s">
        <v>336</v>
      </c>
      <c r="M62" s="690"/>
      <c r="N62" s="694" t="s">
        <v>336</v>
      </c>
      <c r="O62" s="180"/>
      <c r="P62" s="189">
        <v>30.197000000000003</v>
      </c>
      <c r="Q62" s="179" t="s">
        <v>336</v>
      </c>
      <c r="R62" s="179" t="s">
        <v>336</v>
      </c>
      <c r="S62" s="179" t="s">
        <v>336</v>
      </c>
      <c r="T62" s="183">
        <v>2.6559999999999997</v>
      </c>
      <c r="U62" s="179" t="s">
        <v>336</v>
      </c>
      <c r="V62" s="183">
        <v>286.988648</v>
      </c>
      <c r="W62" s="182"/>
      <c r="X62" s="182"/>
      <c r="Y62" s="182"/>
      <c r="Z62" s="692" t="s">
        <v>336</v>
      </c>
      <c r="AA62" s="182"/>
      <c r="AB62" s="1106"/>
      <c r="AC62" s="179">
        <v>1227.1104</v>
      </c>
      <c r="AD62" s="680">
        <v>84.735</v>
      </c>
      <c r="AE62" s="277" t="s">
        <v>336</v>
      </c>
      <c r="AF62" s="693">
        <v>286.988648</v>
      </c>
      <c r="AG62" s="693">
        <v>1344.6984000000002</v>
      </c>
      <c r="AH62" s="693">
        <v>1631.6870480000002</v>
      </c>
      <c r="AI62" s="191" t="s">
        <v>670</v>
      </c>
    </row>
    <row r="63" spans="1:35" ht="9" customHeight="1">
      <c r="A63" s="115"/>
      <c r="B63" s="107"/>
      <c r="C63" s="215" t="s">
        <v>398</v>
      </c>
      <c r="D63" s="188">
        <v>68</v>
      </c>
      <c r="E63" s="179" t="s">
        <v>336</v>
      </c>
      <c r="F63" s="179" t="s">
        <v>336</v>
      </c>
      <c r="G63" s="680" t="s">
        <v>336</v>
      </c>
      <c r="H63" s="278"/>
      <c r="I63" s="179" t="s">
        <v>336</v>
      </c>
      <c r="J63" s="179" t="s">
        <v>336</v>
      </c>
      <c r="K63" s="179" t="s">
        <v>336</v>
      </c>
      <c r="L63" s="179" t="s">
        <v>336</v>
      </c>
      <c r="M63" s="690"/>
      <c r="N63" s="694" t="s">
        <v>336</v>
      </c>
      <c r="O63" s="180"/>
      <c r="P63" s="189">
        <v>8.684</v>
      </c>
      <c r="Q63" s="179" t="s">
        <v>336</v>
      </c>
      <c r="R63" s="179" t="s">
        <v>336</v>
      </c>
      <c r="S63" s="179" t="s">
        <v>336</v>
      </c>
      <c r="T63" s="183">
        <v>1.737</v>
      </c>
      <c r="U63" s="179" t="s">
        <v>336</v>
      </c>
      <c r="V63" s="183">
        <v>70.803016</v>
      </c>
      <c r="W63" s="182"/>
      <c r="X63" s="182"/>
      <c r="Y63" s="182"/>
      <c r="Z63" s="692">
        <v>4.833</v>
      </c>
      <c r="AA63" s="182"/>
      <c r="AB63" s="1106"/>
      <c r="AC63" s="179">
        <v>315.9108</v>
      </c>
      <c r="AD63" s="680">
        <v>127.061</v>
      </c>
      <c r="AE63" s="277" t="s">
        <v>336</v>
      </c>
      <c r="AF63" s="693">
        <v>75.636016</v>
      </c>
      <c r="AG63" s="693">
        <v>453.39279999999997</v>
      </c>
      <c r="AH63" s="693">
        <v>529.028816</v>
      </c>
      <c r="AI63" s="191">
        <v>68</v>
      </c>
    </row>
    <row r="64" spans="1:35" ht="9" customHeight="1">
      <c r="A64" s="192" t="s">
        <v>399</v>
      </c>
      <c r="B64" s="257"/>
      <c r="C64" s="215" t="s">
        <v>400</v>
      </c>
      <c r="D64" s="254"/>
      <c r="E64" s="182"/>
      <c r="F64" s="182"/>
      <c r="G64" s="679"/>
      <c r="H64" s="278"/>
      <c r="I64" s="182"/>
      <c r="J64" s="182"/>
      <c r="K64" s="182"/>
      <c r="L64" s="180"/>
      <c r="M64" s="690"/>
      <c r="N64" s="190"/>
      <c r="O64" s="180"/>
      <c r="P64" s="181"/>
      <c r="Q64" s="182"/>
      <c r="R64" s="182"/>
      <c r="S64" s="182"/>
      <c r="T64" s="180"/>
      <c r="U64" s="182"/>
      <c r="V64" s="180"/>
      <c r="W64" s="182"/>
      <c r="X64" s="182"/>
      <c r="Y64" s="182"/>
      <c r="Z64" s="696"/>
      <c r="AA64" s="182"/>
      <c r="AB64" s="190"/>
      <c r="AC64" s="182"/>
      <c r="AD64" s="679"/>
      <c r="AE64" s="278"/>
      <c r="AF64" s="697"/>
      <c r="AG64" s="697"/>
      <c r="AH64" s="697"/>
      <c r="AI64" s="255"/>
    </row>
    <row r="65" spans="1:35" ht="9" customHeight="1">
      <c r="A65" s="192" t="s">
        <v>340</v>
      </c>
      <c r="B65" s="257"/>
      <c r="C65" s="215" t="s">
        <v>401</v>
      </c>
      <c r="D65" s="253" t="s">
        <v>671</v>
      </c>
      <c r="E65" s="179">
        <v>1.507</v>
      </c>
      <c r="F65" s="179" t="s">
        <v>336</v>
      </c>
      <c r="G65" s="680" t="s">
        <v>336</v>
      </c>
      <c r="H65" s="278"/>
      <c r="I65" s="179" t="s">
        <v>336</v>
      </c>
      <c r="J65" s="179" t="s">
        <v>336</v>
      </c>
      <c r="K65" s="179" t="s">
        <v>336</v>
      </c>
      <c r="L65" s="179" t="s">
        <v>336</v>
      </c>
      <c r="M65" s="690"/>
      <c r="N65" s="694" t="s">
        <v>336</v>
      </c>
      <c r="O65" s="180"/>
      <c r="P65" s="189">
        <v>47.53</v>
      </c>
      <c r="Q65" s="179" t="s">
        <v>336</v>
      </c>
      <c r="R65" s="179" t="s">
        <v>336</v>
      </c>
      <c r="S65" s="179" t="s">
        <v>336</v>
      </c>
      <c r="T65" s="183">
        <v>13.412</v>
      </c>
      <c r="U65" s="179" t="s">
        <v>336</v>
      </c>
      <c r="V65" s="183">
        <v>934.752144</v>
      </c>
      <c r="W65" s="182"/>
      <c r="X65" s="182"/>
      <c r="Y65" s="182"/>
      <c r="Z65" s="692">
        <v>4.356</v>
      </c>
      <c r="AA65" s="182"/>
      <c r="AB65" s="1106"/>
      <c r="AC65" s="179">
        <v>1451.7468</v>
      </c>
      <c r="AD65" s="680">
        <v>263.327</v>
      </c>
      <c r="AE65" s="277" t="s">
        <v>336</v>
      </c>
      <c r="AF65" s="693">
        <v>940.615144</v>
      </c>
      <c r="AG65" s="693">
        <v>1776.4057999999998</v>
      </c>
      <c r="AH65" s="693">
        <v>2717.0209439999994</v>
      </c>
      <c r="AI65" s="695" t="s">
        <v>671</v>
      </c>
    </row>
    <row r="66" spans="1:35" ht="9" customHeight="1">
      <c r="A66" s="192" t="s">
        <v>402</v>
      </c>
      <c r="B66" s="257"/>
      <c r="C66" s="215" t="s">
        <v>403</v>
      </c>
      <c r="D66" s="254"/>
      <c r="E66" s="182"/>
      <c r="F66" s="182"/>
      <c r="G66" s="679"/>
      <c r="H66" s="278"/>
      <c r="I66" s="182"/>
      <c r="J66" s="182"/>
      <c r="K66" s="182"/>
      <c r="L66" s="180"/>
      <c r="M66" s="690"/>
      <c r="N66" s="190"/>
      <c r="O66" s="180"/>
      <c r="P66" s="181"/>
      <c r="Q66" s="182"/>
      <c r="R66" s="182"/>
      <c r="S66" s="182"/>
      <c r="T66" s="180"/>
      <c r="U66" s="182"/>
      <c r="V66" s="180"/>
      <c r="W66" s="182"/>
      <c r="X66" s="182"/>
      <c r="Y66" s="182"/>
      <c r="Z66" s="696"/>
      <c r="AA66" s="182"/>
      <c r="AB66" s="190"/>
      <c r="AC66" s="182"/>
      <c r="AD66" s="679"/>
      <c r="AE66" s="278"/>
      <c r="AF66" s="697"/>
      <c r="AG66" s="697"/>
      <c r="AH66" s="697"/>
      <c r="AI66" s="255"/>
    </row>
    <row r="67" spans="1:35" ht="9" customHeight="1">
      <c r="A67" s="192" t="s">
        <v>404</v>
      </c>
      <c r="B67" s="257"/>
      <c r="C67" s="215" t="s">
        <v>405</v>
      </c>
      <c r="D67" s="188">
        <v>71</v>
      </c>
      <c r="E67" s="179" t="s">
        <v>336</v>
      </c>
      <c r="F67" s="179" t="s">
        <v>336</v>
      </c>
      <c r="G67" s="680" t="s">
        <v>336</v>
      </c>
      <c r="H67" s="278"/>
      <c r="I67" s="179" t="s">
        <v>336</v>
      </c>
      <c r="J67" s="179" t="s">
        <v>336</v>
      </c>
      <c r="K67" s="179" t="s">
        <v>336</v>
      </c>
      <c r="L67" s="179" t="s">
        <v>336</v>
      </c>
      <c r="M67" s="690"/>
      <c r="N67" s="694" t="s">
        <v>336</v>
      </c>
      <c r="O67" s="180"/>
      <c r="P67" s="189">
        <v>42.29</v>
      </c>
      <c r="Q67" s="179" t="s">
        <v>336</v>
      </c>
      <c r="R67" s="179" t="s">
        <v>336</v>
      </c>
      <c r="S67" s="179" t="s">
        <v>336</v>
      </c>
      <c r="T67" s="183" t="s">
        <v>336</v>
      </c>
      <c r="U67" s="179" t="s">
        <v>336</v>
      </c>
      <c r="V67" s="183">
        <v>101.30131200000001</v>
      </c>
      <c r="W67" s="182"/>
      <c r="X67" s="182"/>
      <c r="Y67" s="182"/>
      <c r="Z67" s="692">
        <v>99.075</v>
      </c>
      <c r="AA67" s="182"/>
      <c r="AB67" s="1106"/>
      <c r="AC67" s="179">
        <v>231.6528</v>
      </c>
      <c r="AD67" s="680">
        <v>6.02</v>
      </c>
      <c r="AE67" s="277" t="s">
        <v>336</v>
      </c>
      <c r="AF67" s="693">
        <v>200.376312</v>
      </c>
      <c r="AG67" s="693">
        <v>280.4078</v>
      </c>
      <c r="AH67" s="693">
        <v>480.78411200000005</v>
      </c>
      <c r="AI67" s="191">
        <v>71</v>
      </c>
    </row>
    <row r="68" spans="1:35" ht="9" customHeight="1">
      <c r="A68" s="115"/>
      <c r="B68" s="258"/>
      <c r="C68" s="215" t="s">
        <v>406</v>
      </c>
      <c r="D68" s="188">
        <v>72</v>
      </c>
      <c r="E68" s="179" t="s">
        <v>336</v>
      </c>
      <c r="F68" s="179" t="s">
        <v>336</v>
      </c>
      <c r="G68" s="680" t="s">
        <v>336</v>
      </c>
      <c r="H68" s="278"/>
      <c r="I68" s="179" t="s">
        <v>336</v>
      </c>
      <c r="J68" s="179" t="s">
        <v>336</v>
      </c>
      <c r="K68" s="179" t="s">
        <v>336</v>
      </c>
      <c r="L68" s="179" t="s">
        <v>336</v>
      </c>
      <c r="M68" s="690"/>
      <c r="N68" s="694" t="s">
        <v>336</v>
      </c>
      <c r="O68" s="180"/>
      <c r="P68" s="189">
        <v>1.017</v>
      </c>
      <c r="Q68" s="179" t="s">
        <v>336</v>
      </c>
      <c r="R68" s="179" t="s">
        <v>336</v>
      </c>
      <c r="S68" s="179" t="s">
        <v>336</v>
      </c>
      <c r="T68" s="183">
        <v>1.884</v>
      </c>
      <c r="U68" s="179" t="s">
        <v>336</v>
      </c>
      <c r="V68" s="183">
        <v>14.788976000000002</v>
      </c>
      <c r="W68" s="182"/>
      <c r="X68" s="182"/>
      <c r="Y68" s="182"/>
      <c r="Z68" s="692" t="s">
        <v>336</v>
      </c>
      <c r="AA68" s="182"/>
      <c r="AB68" s="1106"/>
      <c r="AC68" s="179">
        <v>71.4204</v>
      </c>
      <c r="AD68" s="680" t="s">
        <v>336</v>
      </c>
      <c r="AE68" s="277" t="s">
        <v>336</v>
      </c>
      <c r="AF68" s="693">
        <v>14.788976000000002</v>
      </c>
      <c r="AG68" s="693">
        <v>74.3214</v>
      </c>
      <c r="AH68" s="693">
        <v>89.110376</v>
      </c>
      <c r="AI68" s="191">
        <v>72</v>
      </c>
    </row>
    <row r="69" spans="1:35" ht="9.75" customHeight="1">
      <c r="A69" s="115"/>
      <c r="B69" s="107"/>
      <c r="C69" s="259" t="s">
        <v>20</v>
      </c>
      <c r="D69" s="260" t="s">
        <v>596</v>
      </c>
      <c r="E69" s="261"/>
      <c r="F69" s="261"/>
      <c r="G69" s="700"/>
      <c r="H69" s="701"/>
      <c r="I69" s="261"/>
      <c r="J69" s="261"/>
      <c r="K69" s="261"/>
      <c r="L69" s="262"/>
      <c r="M69" s="702"/>
      <c r="N69" s="265"/>
      <c r="O69" s="262"/>
      <c r="P69" s="263"/>
      <c r="Q69" s="261"/>
      <c r="R69" s="261"/>
      <c r="S69" s="261"/>
      <c r="T69" s="262"/>
      <c r="U69" s="261"/>
      <c r="V69" s="262"/>
      <c r="W69" s="261"/>
      <c r="X69" s="261"/>
      <c r="Y69" s="261"/>
      <c r="Z69" s="264"/>
      <c r="AA69" s="261"/>
      <c r="AB69" s="265"/>
      <c r="AC69" s="261"/>
      <c r="AD69" s="700"/>
      <c r="AE69" s="701"/>
      <c r="AF69" s="261"/>
      <c r="AG69" s="261"/>
      <c r="AH69" s="261"/>
      <c r="AI69" s="266" t="s">
        <v>596</v>
      </c>
    </row>
    <row r="70" spans="1:35" ht="9.75" customHeight="1">
      <c r="A70" s="115"/>
      <c r="B70" s="107"/>
      <c r="C70" s="215" t="s">
        <v>21</v>
      </c>
      <c r="D70" s="188">
        <v>73</v>
      </c>
      <c r="E70" s="179">
        <v>2.423</v>
      </c>
      <c r="F70" s="179" t="s">
        <v>336</v>
      </c>
      <c r="G70" s="680">
        <v>840.877</v>
      </c>
      <c r="H70" s="278"/>
      <c r="I70" s="179" t="s">
        <v>336</v>
      </c>
      <c r="J70" s="179">
        <v>51.662</v>
      </c>
      <c r="K70" s="179">
        <v>2791.7789999999995</v>
      </c>
      <c r="L70" s="183" t="s">
        <v>336</v>
      </c>
      <c r="M70" s="690"/>
      <c r="N70" s="694">
        <v>23.778999999999996</v>
      </c>
      <c r="O70" s="180"/>
      <c r="P70" s="189">
        <v>1341.3210000000001</v>
      </c>
      <c r="Q70" s="179">
        <v>573.475</v>
      </c>
      <c r="R70" s="179" t="s">
        <v>336</v>
      </c>
      <c r="S70" s="179" t="s">
        <v>336</v>
      </c>
      <c r="T70" s="183">
        <v>106.14</v>
      </c>
      <c r="U70" s="179" t="s">
        <v>336</v>
      </c>
      <c r="V70" s="183">
        <v>17545.755376</v>
      </c>
      <c r="W70" s="182"/>
      <c r="X70" s="182"/>
      <c r="Y70" s="182"/>
      <c r="Z70" s="184">
        <v>11481.401000000003</v>
      </c>
      <c r="AA70" s="182"/>
      <c r="AB70" s="193"/>
      <c r="AC70" s="179">
        <v>20975.5152</v>
      </c>
      <c r="AD70" s="680">
        <v>3145.6540000000005</v>
      </c>
      <c r="AE70" s="277">
        <v>1047.114</v>
      </c>
      <c r="AF70" s="179">
        <v>29029.579376</v>
      </c>
      <c r="AG70" s="179">
        <v>30897.3162</v>
      </c>
      <c r="AH70" s="179">
        <v>59926.895576</v>
      </c>
      <c r="AI70" s="191">
        <v>73</v>
      </c>
    </row>
    <row r="71" spans="1:35" ht="9.75" customHeight="1">
      <c r="A71" s="115"/>
      <c r="B71" s="107"/>
      <c r="C71" s="267" t="s">
        <v>22</v>
      </c>
      <c r="D71" s="268"/>
      <c r="E71" s="269"/>
      <c r="F71" s="269"/>
      <c r="G71" s="703"/>
      <c r="H71" s="704"/>
      <c r="I71" s="269"/>
      <c r="J71" s="269"/>
      <c r="K71" s="269"/>
      <c r="L71" s="270"/>
      <c r="M71" s="271"/>
      <c r="N71" s="269"/>
      <c r="O71" s="270"/>
      <c r="P71" s="271"/>
      <c r="Q71" s="269"/>
      <c r="R71" s="269"/>
      <c r="S71" s="269"/>
      <c r="T71" s="270"/>
      <c r="U71" s="269"/>
      <c r="V71" s="270"/>
      <c r="W71" s="269"/>
      <c r="X71" s="269"/>
      <c r="Y71" s="269"/>
      <c r="Z71" s="272"/>
      <c r="AA71" s="269"/>
      <c r="AB71" s="1107"/>
      <c r="AC71" s="269"/>
      <c r="AD71" s="703"/>
      <c r="AE71" s="704"/>
      <c r="AF71" s="269"/>
      <c r="AG71" s="269"/>
      <c r="AH71" s="269"/>
      <c r="AI71" s="273"/>
    </row>
    <row r="72" spans="1:35" ht="9" customHeight="1">
      <c r="A72" s="115"/>
      <c r="B72" s="107"/>
      <c r="C72" s="215" t="s">
        <v>407</v>
      </c>
      <c r="D72" s="188">
        <v>74</v>
      </c>
      <c r="E72" s="179" t="s">
        <v>336</v>
      </c>
      <c r="F72" s="182"/>
      <c r="G72" s="679"/>
      <c r="H72" s="278"/>
      <c r="I72" s="182"/>
      <c r="J72" s="179" t="s">
        <v>336</v>
      </c>
      <c r="K72" s="182"/>
      <c r="L72" s="180"/>
      <c r="M72" s="263"/>
      <c r="N72" s="179">
        <v>1074</v>
      </c>
      <c r="O72" s="180"/>
      <c r="P72" s="263"/>
      <c r="Q72" s="261"/>
      <c r="R72" s="182"/>
      <c r="S72" s="182"/>
      <c r="T72" s="183" t="s">
        <v>336</v>
      </c>
      <c r="U72" s="182"/>
      <c r="V72" s="180"/>
      <c r="W72" s="182"/>
      <c r="X72" s="182"/>
      <c r="Y72" s="182"/>
      <c r="Z72" s="184">
        <v>48</v>
      </c>
      <c r="AA72" s="182"/>
      <c r="AB72" s="190"/>
      <c r="AC72" s="179">
        <v>907.9812000000001</v>
      </c>
      <c r="AD72" s="679"/>
      <c r="AE72" s="278"/>
      <c r="AF72" s="179">
        <v>48</v>
      </c>
      <c r="AG72" s="179">
        <v>1981.9812000000002</v>
      </c>
      <c r="AH72" s="179">
        <v>2029.9812000000002</v>
      </c>
      <c r="AI72" s="191">
        <v>74</v>
      </c>
    </row>
    <row r="73" spans="1:35" ht="9" customHeight="1">
      <c r="A73" s="115"/>
      <c r="B73" s="107"/>
      <c r="C73" s="215" t="s">
        <v>408</v>
      </c>
      <c r="D73" s="188">
        <v>75</v>
      </c>
      <c r="E73" s="182"/>
      <c r="F73" s="182"/>
      <c r="G73" s="679"/>
      <c r="H73" s="278"/>
      <c r="I73" s="182"/>
      <c r="J73" s="182"/>
      <c r="K73" s="182"/>
      <c r="L73" s="180"/>
      <c r="M73" s="179">
        <v>22141.6155</v>
      </c>
      <c r="N73" s="179">
        <v>27683.424</v>
      </c>
      <c r="O73" s="180"/>
      <c r="P73" s="181"/>
      <c r="Q73" s="182"/>
      <c r="R73" s="182"/>
      <c r="S73" s="182"/>
      <c r="T73" s="183">
        <v>316.015</v>
      </c>
      <c r="U73" s="182"/>
      <c r="V73" s="277">
        <v>263.09144000000003</v>
      </c>
      <c r="W73" s="182"/>
      <c r="X73" s="182"/>
      <c r="Y73" s="182"/>
      <c r="Z73" s="184">
        <v>3993</v>
      </c>
      <c r="AA73" s="182"/>
      <c r="AB73" s="190"/>
      <c r="AC73" s="182"/>
      <c r="AD73" s="679"/>
      <c r="AE73" s="278"/>
      <c r="AF73" s="179">
        <v>4256.09144</v>
      </c>
      <c r="AG73" s="179">
        <v>50141.0545</v>
      </c>
      <c r="AH73" s="179">
        <v>54397.14594</v>
      </c>
      <c r="AI73" s="191">
        <v>75</v>
      </c>
    </row>
    <row r="74" spans="1:35" ht="9" customHeight="1">
      <c r="A74" s="115"/>
      <c r="B74" s="107"/>
      <c r="C74" s="215" t="s">
        <v>409</v>
      </c>
      <c r="D74" s="188">
        <v>76</v>
      </c>
      <c r="E74" s="182"/>
      <c r="F74" s="182"/>
      <c r="G74" s="679"/>
      <c r="H74" s="278"/>
      <c r="I74" s="182"/>
      <c r="J74" s="182"/>
      <c r="K74" s="182"/>
      <c r="L74" s="180"/>
      <c r="M74" s="179" t="s">
        <v>336</v>
      </c>
      <c r="N74" s="182"/>
      <c r="O74" s="183">
        <v>342.4</v>
      </c>
      <c r="P74" s="181"/>
      <c r="Q74" s="182"/>
      <c r="R74" s="182"/>
      <c r="S74" s="182"/>
      <c r="T74" s="180"/>
      <c r="U74" s="182"/>
      <c r="V74" s="278"/>
      <c r="W74" s="182"/>
      <c r="X74" s="182"/>
      <c r="Y74" s="182"/>
      <c r="Z74" s="184" t="s">
        <v>336</v>
      </c>
      <c r="AA74" s="182"/>
      <c r="AB74" s="190"/>
      <c r="AC74" s="182"/>
      <c r="AD74" s="679"/>
      <c r="AE74" s="278"/>
      <c r="AF74" s="182"/>
      <c r="AG74" s="179">
        <v>342.4</v>
      </c>
      <c r="AH74" s="179">
        <v>342.4</v>
      </c>
      <c r="AI74" s="191">
        <v>76</v>
      </c>
    </row>
    <row r="75" spans="1:35" ht="9" customHeight="1">
      <c r="A75" s="115"/>
      <c r="B75" s="107"/>
      <c r="C75" s="215" t="s">
        <v>410</v>
      </c>
      <c r="D75" s="188">
        <v>77</v>
      </c>
      <c r="E75" s="182"/>
      <c r="F75" s="182"/>
      <c r="G75" s="679"/>
      <c r="H75" s="278"/>
      <c r="I75" s="182"/>
      <c r="J75" s="182"/>
      <c r="K75" s="182"/>
      <c r="L75" s="180"/>
      <c r="M75" s="271"/>
      <c r="N75" s="179" t="s">
        <v>336</v>
      </c>
      <c r="O75" s="270"/>
      <c r="P75" s="181"/>
      <c r="Q75" s="182"/>
      <c r="R75" s="182"/>
      <c r="S75" s="182"/>
      <c r="T75" s="180"/>
      <c r="U75" s="182"/>
      <c r="V75" s="270"/>
      <c r="W75" s="182"/>
      <c r="X75" s="182"/>
      <c r="Y75" s="182"/>
      <c r="Z75" s="184" t="s">
        <v>336</v>
      </c>
      <c r="AA75" s="182"/>
      <c r="AB75" s="190"/>
      <c r="AC75" s="182"/>
      <c r="AD75" s="679"/>
      <c r="AE75" s="278"/>
      <c r="AF75" s="182"/>
      <c r="AG75" s="179" t="s">
        <v>336</v>
      </c>
      <c r="AH75" s="179" t="s">
        <v>336</v>
      </c>
      <c r="AI75" s="191">
        <v>77</v>
      </c>
    </row>
    <row r="76" spans="1:35" ht="9.75" customHeight="1">
      <c r="A76" s="115"/>
      <c r="B76" s="107"/>
      <c r="C76" s="222" t="s">
        <v>411</v>
      </c>
      <c r="D76" s="196">
        <v>78</v>
      </c>
      <c r="E76" s="199" t="s">
        <v>336</v>
      </c>
      <c r="F76" s="223"/>
      <c r="G76" s="685"/>
      <c r="H76" s="686"/>
      <c r="I76" s="223"/>
      <c r="J76" s="199" t="s">
        <v>336</v>
      </c>
      <c r="K76" s="223"/>
      <c r="L76" s="224"/>
      <c r="M76" s="197">
        <v>22141.6155</v>
      </c>
      <c r="N76" s="197">
        <v>28757.424</v>
      </c>
      <c r="O76" s="198">
        <v>342.4</v>
      </c>
      <c r="P76" s="226"/>
      <c r="Q76" s="223"/>
      <c r="R76" s="223"/>
      <c r="S76" s="223"/>
      <c r="T76" s="279">
        <v>316.015</v>
      </c>
      <c r="U76" s="223"/>
      <c r="V76" s="279">
        <v>263.09144000000003</v>
      </c>
      <c r="W76" s="223"/>
      <c r="X76" s="223"/>
      <c r="Y76" s="223"/>
      <c r="Z76" s="200">
        <v>4041</v>
      </c>
      <c r="AA76" s="223"/>
      <c r="AB76" s="228"/>
      <c r="AC76" s="197">
        <v>907.9812000000001</v>
      </c>
      <c r="AD76" s="685"/>
      <c r="AE76" s="686"/>
      <c r="AF76" s="197">
        <v>4304.09144</v>
      </c>
      <c r="AG76" s="197">
        <v>52465.4357</v>
      </c>
      <c r="AH76" s="197">
        <v>56769.527140000006</v>
      </c>
      <c r="AI76" s="201">
        <v>78</v>
      </c>
    </row>
    <row r="77" spans="1:35" ht="9" customHeight="1">
      <c r="A77" s="115"/>
      <c r="B77" s="107"/>
      <c r="C77" s="259" t="s">
        <v>412</v>
      </c>
      <c r="D77" s="177">
        <v>79</v>
      </c>
      <c r="E77" s="238" t="s">
        <v>383</v>
      </c>
      <c r="F77" s="238" t="s">
        <v>383</v>
      </c>
      <c r="G77" s="687" t="s">
        <v>383</v>
      </c>
      <c r="H77" s="689"/>
      <c r="I77" s="238" t="s">
        <v>383</v>
      </c>
      <c r="J77" s="238" t="s">
        <v>383</v>
      </c>
      <c r="K77" s="238" t="s">
        <v>336</v>
      </c>
      <c r="L77" s="239"/>
      <c r="M77" s="280" t="s">
        <v>383</v>
      </c>
      <c r="N77" s="280" t="s">
        <v>383</v>
      </c>
      <c r="O77" s="239"/>
      <c r="P77" s="241" t="s">
        <v>383</v>
      </c>
      <c r="Q77" s="238" t="s">
        <v>336</v>
      </c>
      <c r="R77" s="688"/>
      <c r="S77" s="1108" t="s">
        <v>336</v>
      </c>
      <c r="T77" s="237" t="s">
        <v>383</v>
      </c>
      <c r="U77" s="238" t="s">
        <v>336</v>
      </c>
      <c r="V77" s="237">
        <v>25576.550176</v>
      </c>
      <c r="W77" s="281"/>
      <c r="X77" s="281"/>
      <c r="Y77" s="281"/>
      <c r="Z77" s="330" t="s">
        <v>336</v>
      </c>
      <c r="AA77" s="238" t="s">
        <v>383</v>
      </c>
      <c r="AB77" s="184">
        <v>132</v>
      </c>
      <c r="AC77" s="238">
        <v>13529.7504</v>
      </c>
      <c r="AD77" s="687">
        <v>4955.9688</v>
      </c>
      <c r="AE77" s="689"/>
      <c r="AF77" s="282">
        <v>25708.550176</v>
      </c>
      <c r="AG77" s="282">
        <v>18485.7192</v>
      </c>
      <c r="AH77" s="282">
        <v>44194.269376</v>
      </c>
      <c r="AI77" s="185">
        <v>79</v>
      </c>
    </row>
    <row r="78" spans="1:35" ht="9" customHeight="1">
      <c r="A78" s="283"/>
      <c r="C78" s="284" t="s">
        <v>23</v>
      </c>
      <c r="D78" s="285">
        <v>80</v>
      </c>
      <c r="E78" s="179" t="s">
        <v>383</v>
      </c>
      <c r="F78" s="179" t="s">
        <v>383</v>
      </c>
      <c r="G78" s="680" t="s">
        <v>383</v>
      </c>
      <c r="H78" s="278"/>
      <c r="I78" s="179" t="s">
        <v>383</v>
      </c>
      <c r="J78" s="179" t="s">
        <v>383</v>
      </c>
      <c r="K78" s="179" t="s">
        <v>336</v>
      </c>
      <c r="L78" s="183" t="s">
        <v>336</v>
      </c>
      <c r="M78" s="276" t="s">
        <v>383</v>
      </c>
      <c r="N78" s="276" t="s">
        <v>383</v>
      </c>
      <c r="O78" s="286"/>
      <c r="P78" s="189" t="s">
        <v>383</v>
      </c>
      <c r="Q78" s="179" t="s">
        <v>336</v>
      </c>
      <c r="R78" s="679"/>
      <c r="S78" s="1095" t="s">
        <v>336</v>
      </c>
      <c r="T78" s="183" t="s">
        <v>383</v>
      </c>
      <c r="U78" s="179" t="s">
        <v>336</v>
      </c>
      <c r="V78" s="183">
        <v>11256.851136000001</v>
      </c>
      <c r="W78" s="287"/>
      <c r="X78" s="287"/>
      <c r="Y78" s="288"/>
      <c r="Z78" s="184" t="s">
        <v>336</v>
      </c>
      <c r="AA78" s="179" t="s">
        <v>383</v>
      </c>
      <c r="AB78" s="288"/>
      <c r="AC78" s="179">
        <v>15450.57</v>
      </c>
      <c r="AD78" s="680">
        <v>4234.411</v>
      </c>
      <c r="AE78" s="278"/>
      <c r="AF78" s="274">
        <v>11256.851136000001</v>
      </c>
      <c r="AG78" s="274">
        <v>19684.981</v>
      </c>
      <c r="AH78" s="274">
        <v>30941.832136</v>
      </c>
      <c r="AI78" s="289">
        <v>80</v>
      </c>
    </row>
    <row r="79" spans="1:35" ht="9.75" customHeight="1" thickBot="1">
      <c r="A79" s="115"/>
      <c r="B79" s="290"/>
      <c r="C79" s="267" t="s">
        <v>413</v>
      </c>
      <c r="D79" s="275">
        <v>81</v>
      </c>
      <c r="E79" s="197">
        <v>13.068</v>
      </c>
      <c r="F79" s="197">
        <v>46.410678</v>
      </c>
      <c r="G79" s="681" t="s">
        <v>336</v>
      </c>
      <c r="H79" s="705"/>
      <c r="I79" s="197">
        <v>4.393714</v>
      </c>
      <c r="J79" s="197">
        <v>768.2173469999999</v>
      </c>
      <c r="K79" s="197">
        <v>2.08896</v>
      </c>
      <c r="L79" s="198" t="s">
        <v>336</v>
      </c>
      <c r="M79" s="197">
        <v>256.9037</v>
      </c>
      <c r="N79" s="197">
        <v>3058.7520000000004</v>
      </c>
      <c r="O79" s="224"/>
      <c r="P79" s="199">
        <v>12027.081</v>
      </c>
      <c r="Q79" s="197" t="s">
        <v>336</v>
      </c>
      <c r="R79" s="223"/>
      <c r="S79" s="197" t="s">
        <v>336</v>
      </c>
      <c r="T79" s="198">
        <v>1759.105</v>
      </c>
      <c r="U79" s="197" t="s">
        <v>336</v>
      </c>
      <c r="V79" s="198">
        <v>36833.401312</v>
      </c>
      <c r="W79" s="223"/>
      <c r="X79" s="223"/>
      <c r="Y79" s="228"/>
      <c r="Z79" s="291">
        <v>9074</v>
      </c>
      <c r="AA79" s="197">
        <v>220.5</v>
      </c>
      <c r="AB79" s="184">
        <v>132</v>
      </c>
      <c r="AC79" s="197">
        <v>28980.3204</v>
      </c>
      <c r="AD79" s="681">
        <v>9190.379799999999</v>
      </c>
      <c r="AE79" s="705"/>
      <c r="AF79" s="292">
        <v>46277.363026</v>
      </c>
      <c r="AG79" s="292">
        <v>56089.258885</v>
      </c>
      <c r="AH79" s="292">
        <v>102366.621911</v>
      </c>
      <c r="AI79" s="984">
        <v>81</v>
      </c>
    </row>
    <row r="80" spans="1:35" ht="12.75">
      <c r="A80" s="293"/>
      <c r="B80" s="113"/>
      <c r="C80" s="294" t="s">
        <v>414</v>
      </c>
      <c r="D80" s="113"/>
      <c r="E80" s="295"/>
      <c r="F80" s="296" t="s">
        <v>415</v>
      </c>
      <c r="G80" s="113"/>
      <c r="H80" s="113"/>
      <c r="I80" s="297" t="s">
        <v>416</v>
      </c>
      <c r="J80" s="298" t="s">
        <v>417</v>
      </c>
      <c r="K80" s="299"/>
      <c r="L80" s="110"/>
      <c r="M80" s="300"/>
      <c r="N80" s="301"/>
      <c r="O80" s="302"/>
      <c r="P80" s="112" t="s">
        <v>490</v>
      </c>
      <c r="Q80" s="301"/>
      <c r="R80" s="301"/>
      <c r="S80" s="301"/>
      <c r="T80" s="301"/>
      <c r="U80" s="301"/>
      <c r="V80" s="301"/>
      <c r="W80" s="113"/>
      <c r="X80" s="301"/>
      <c r="Y80" s="301"/>
      <c r="Z80" s="301"/>
      <c r="AA80" s="301"/>
      <c r="AB80" s="1142"/>
      <c r="AC80" s="301"/>
      <c r="AD80" s="113"/>
      <c r="AE80" s="258"/>
      <c r="AF80" s="303" t="s">
        <v>418</v>
      </c>
      <c r="AG80" s="304">
        <v>40108</v>
      </c>
      <c r="AH80" s="305"/>
      <c r="AI80" s="306"/>
    </row>
    <row r="81" spans="1:35" ht="13.5" thickBot="1">
      <c r="A81" s="307"/>
      <c r="B81" s="308"/>
      <c r="C81" s="309"/>
      <c r="D81" s="308"/>
      <c r="E81" s="310"/>
      <c r="F81" s="311"/>
      <c r="G81" s="310"/>
      <c r="H81" s="310"/>
      <c r="I81" s="312" t="s">
        <v>383</v>
      </c>
      <c r="J81" s="313" t="s">
        <v>419</v>
      </c>
      <c r="K81" s="308"/>
      <c r="L81" s="314"/>
      <c r="M81" s="310"/>
      <c r="N81" s="315"/>
      <c r="O81" s="316"/>
      <c r="P81" s="317" t="s">
        <v>673</v>
      </c>
      <c r="Q81" s="315"/>
      <c r="R81" s="315"/>
      <c r="S81" s="315"/>
      <c r="T81" s="315"/>
      <c r="U81" s="315"/>
      <c r="V81" s="315"/>
      <c r="W81" s="308"/>
      <c r="X81" s="318"/>
      <c r="Y81" s="315"/>
      <c r="Z81" s="319"/>
      <c r="AA81" s="315"/>
      <c r="AB81" s="308"/>
      <c r="AC81" s="315"/>
      <c r="AD81" s="314"/>
      <c r="AE81" s="314"/>
      <c r="AF81" s="314"/>
      <c r="AG81" s="314"/>
      <c r="AH81" s="320"/>
      <c r="AI81" s="321"/>
    </row>
    <row r="83" spans="13:27" ht="12.75">
      <c r="M83" s="322"/>
      <c r="N83" s="322"/>
      <c r="O83" s="322"/>
      <c r="P83" s="322"/>
      <c r="AA83" s="1254"/>
    </row>
    <row r="84" spans="13:27" ht="12.75">
      <c r="M84" s="322"/>
      <c r="N84" s="322"/>
      <c r="O84" s="322"/>
      <c r="P84" s="322"/>
      <c r="AA84" s="1254"/>
    </row>
    <row r="85" spans="13:27" ht="12.75">
      <c r="M85" s="322"/>
      <c r="N85" s="322"/>
      <c r="O85" s="322"/>
      <c r="P85" s="322"/>
      <c r="AA85" s="1254"/>
    </row>
    <row r="86" spans="13:27" ht="12.75">
      <c r="M86" s="322"/>
      <c r="N86" s="322"/>
      <c r="O86" s="322"/>
      <c r="P86" s="322"/>
      <c r="AA86" s="1254"/>
    </row>
    <row r="87" spans="13:27" ht="12.75">
      <c r="M87" s="322"/>
      <c r="N87" s="322"/>
      <c r="O87" s="322"/>
      <c r="P87" s="322"/>
      <c r="AA87" s="1254"/>
    </row>
    <row r="88" spans="13:27" ht="12.75">
      <c r="M88" s="322"/>
      <c r="N88" s="322"/>
      <c r="O88" s="322"/>
      <c r="P88" s="322"/>
      <c r="AA88" s="1254"/>
    </row>
    <row r="89" spans="13:27" ht="12.75">
      <c r="M89" s="322"/>
      <c r="N89" s="322"/>
      <c r="O89" s="322"/>
      <c r="P89" s="322"/>
      <c r="AA89" s="1254"/>
    </row>
    <row r="90" spans="13:27" ht="12.75">
      <c r="M90" s="322"/>
      <c r="N90" s="322"/>
      <c r="O90" s="322"/>
      <c r="P90" s="322"/>
      <c r="AA90" s="1254"/>
    </row>
    <row r="91" spans="13:27" ht="12.75">
      <c r="M91" s="322"/>
      <c r="N91" s="322"/>
      <c r="O91" s="322"/>
      <c r="P91" s="322"/>
      <c r="AA91" s="1254"/>
    </row>
    <row r="92" spans="13:27" ht="12.75">
      <c r="M92" s="322"/>
      <c r="N92" s="322"/>
      <c r="O92" s="322"/>
      <c r="P92" s="322"/>
      <c r="AA92" s="1254"/>
    </row>
    <row r="93" spans="13:27" ht="12.75">
      <c r="M93" s="322"/>
      <c r="N93" s="322"/>
      <c r="O93" s="322"/>
      <c r="P93" s="322"/>
      <c r="AA93" s="1254"/>
    </row>
    <row r="94" spans="13:27" ht="12.75">
      <c r="M94" s="322"/>
      <c r="N94" s="322"/>
      <c r="O94" s="322"/>
      <c r="P94" s="322"/>
      <c r="AA94" s="1254"/>
    </row>
    <row r="95" spans="13:27" ht="12.75">
      <c r="M95" s="322"/>
      <c r="N95" s="322"/>
      <c r="O95" s="322"/>
      <c r="P95" s="322"/>
      <c r="AA95" s="1254"/>
    </row>
  </sheetData>
  <mergeCells count="2">
    <mergeCell ref="Z15:AB15"/>
    <mergeCell ref="P9:Q9"/>
  </mergeCells>
  <printOptions horizontalCentered="1" verticalCentered="1"/>
  <pageMargins left="0.1968503937007874" right="0.15748031496062992" top="0.5905511811023623" bottom="0.1968503937007874" header="0.1968503937007874" footer="0.5118110236220472"/>
  <pageSetup horizontalDpi="600" verticalDpi="600" orientation="portrait" paperSize="9" r:id="rId2"/>
  <colBreaks count="1" manualBreakCount="1">
    <brk id="15" max="65535" man="1"/>
  </colBreaks>
  <drawing r:id="rId1"/>
</worksheet>
</file>

<file path=xl/worksheets/sheet18.xml><?xml version="1.0" encoding="utf-8"?>
<worksheet xmlns="http://schemas.openxmlformats.org/spreadsheetml/2006/main" xmlns:r="http://schemas.openxmlformats.org/officeDocument/2006/relationships">
  <dimension ref="A1:AI81"/>
  <sheetViews>
    <sheetView workbookViewId="0" topLeftCell="L1">
      <selection activeCell="L1" sqref="L1"/>
    </sheetView>
  </sheetViews>
  <sheetFormatPr defaultColWidth="11.421875" defaultRowHeight="12.75"/>
  <cols>
    <col min="1" max="1" width="2.8515625" style="338" customWidth="1"/>
    <col min="2" max="2" width="6.8515625" style="338" customWidth="1"/>
    <col min="3" max="3" width="30.28125" style="338" customWidth="1"/>
    <col min="4" max="4" width="4.28125" style="338" bestFit="1" customWidth="1"/>
    <col min="5" max="5" width="6.00390625" style="338" customWidth="1"/>
    <col min="6" max="7" width="4.28125" style="338" customWidth="1"/>
    <col min="8" max="8" width="4.7109375" style="338" customWidth="1"/>
    <col min="9" max="10" width="5.28125" style="338" customWidth="1"/>
    <col min="11" max="11" width="5.00390625" style="338" customWidth="1"/>
    <col min="12" max="12" width="4.28125" style="338" customWidth="1"/>
    <col min="13" max="13" width="5.421875" style="338" customWidth="1"/>
    <col min="14" max="14" width="5.28125" style="338" customWidth="1"/>
    <col min="15" max="15" width="4.421875" style="338" customWidth="1"/>
    <col min="16" max="17" width="5.140625" style="338" customWidth="1"/>
    <col min="18" max="18" width="4.57421875" style="338" bestFit="1" customWidth="1"/>
    <col min="19" max="19" width="5.140625" style="338" customWidth="1"/>
    <col min="20" max="20" width="4.28125" style="338" customWidth="1"/>
    <col min="21" max="21" width="3.8515625" style="338" customWidth="1"/>
    <col min="22" max="22" width="5.28125" style="338" customWidth="1"/>
    <col min="23" max="23" width="4.7109375" style="338" customWidth="1"/>
    <col min="24" max="24" width="4.140625" style="338" bestFit="1" customWidth="1"/>
    <col min="25" max="25" width="4.8515625" style="338" customWidth="1"/>
    <col min="26" max="26" width="5.00390625" style="338" customWidth="1"/>
    <col min="27" max="27" width="4.28125" style="338" customWidth="1"/>
    <col min="28" max="28" width="5.00390625" style="338" customWidth="1"/>
    <col min="29" max="29" width="4.7109375" style="338" customWidth="1"/>
    <col min="30" max="30" width="4.421875" style="338" customWidth="1"/>
    <col min="31" max="31" width="5.140625" style="338" customWidth="1"/>
    <col min="32" max="34" width="6.7109375" style="338" customWidth="1"/>
    <col min="35" max="35" width="4.28125" style="338" bestFit="1" customWidth="1"/>
    <col min="36" max="16384" width="11.421875" style="338" customWidth="1"/>
  </cols>
  <sheetData>
    <row r="1" spans="1:35" s="337" customFormat="1" ht="12">
      <c r="A1" s="335" t="s">
        <v>424</v>
      </c>
      <c r="B1" s="336"/>
      <c r="C1" s="336"/>
      <c r="D1" s="336"/>
      <c r="E1" s="336"/>
      <c r="F1" s="336"/>
      <c r="G1" s="336"/>
      <c r="H1" s="336"/>
      <c r="I1" s="336"/>
      <c r="J1" s="336"/>
      <c r="K1" s="336"/>
      <c r="L1" s="336"/>
      <c r="M1" s="335"/>
      <c r="N1" s="335"/>
      <c r="O1" s="335"/>
      <c r="P1" s="335" t="s">
        <v>425</v>
      </c>
      <c r="Q1" s="335"/>
      <c r="R1" s="335"/>
      <c r="S1" s="335"/>
      <c r="T1" s="336"/>
      <c r="U1" s="336"/>
      <c r="V1" s="336"/>
      <c r="W1" s="336"/>
      <c r="X1" s="336"/>
      <c r="Y1" s="336"/>
      <c r="Z1" s="336"/>
      <c r="AA1" s="336"/>
      <c r="AB1" s="336"/>
      <c r="AC1" s="336"/>
      <c r="AD1" s="336"/>
      <c r="AE1" s="336"/>
      <c r="AF1" s="336"/>
      <c r="AG1" s="336"/>
      <c r="AH1" s="336"/>
      <c r="AI1" s="336"/>
    </row>
    <row r="2" spans="1:35" s="337" customFormat="1" ht="3.75" customHeight="1">
      <c r="A2" s="335"/>
      <c r="B2" s="336"/>
      <c r="C2" s="336"/>
      <c r="D2" s="336"/>
      <c r="E2" s="336"/>
      <c r="F2" s="336"/>
      <c r="G2" s="336"/>
      <c r="H2" s="336"/>
      <c r="I2" s="336"/>
      <c r="J2" s="336"/>
      <c r="K2" s="336"/>
      <c r="L2" s="336"/>
      <c r="M2" s="335"/>
      <c r="N2" s="335"/>
      <c r="O2" s="335"/>
      <c r="P2" s="335"/>
      <c r="Q2" s="335"/>
      <c r="R2" s="335"/>
      <c r="S2" s="335"/>
      <c r="T2" s="336"/>
      <c r="U2" s="336"/>
      <c r="V2" s="336"/>
      <c r="W2" s="336"/>
      <c r="X2" s="336"/>
      <c r="Y2" s="336"/>
      <c r="Z2" s="336"/>
      <c r="AA2" s="336"/>
      <c r="AB2" s="336"/>
      <c r="AC2" s="336"/>
      <c r="AD2" s="336"/>
      <c r="AE2" s="336"/>
      <c r="AF2" s="336"/>
      <c r="AG2" s="336"/>
      <c r="AH2" s="336"/>
      <c r="AI2" s="336"/>
    </row>
    <row r="3" spans="1:35" s="337" customFormat="1" ht="3.75" customHeight="1">
      <c r="A3" s="335"/>
      <c r="B3" s="336"/>
      <c r="C3" s="336"/>
      <c r="D3" s="336"/>
      <c r="E3" s="336"/>
      <c r="F3" s="336"/>
      <c r="G3" s="336"/>
      <c r="H3" s="336"/>
      <c r="I3" s="336"/>
      <c r="J3" s="336"/>
      <c r="K3" s="336"/>
      <c r="L3" s="336"/>
      <c r="M3" s="335"/>
      <c r="N3" s="335"/>
      <c r="O3" s="335"/>
      <c r="P3" s="335"/>
      <c r="Q3" s="335"/>
      <c r="R3" s="335"/>
      <c r="S3" s="335"/>
      <c r="T3" s="336"/>
      <c r="U3" s="336"/>
      <c r="V3" s="336"/>
      <c r="W3" s="336"/>
      <c r="X3" s="336"/>
      <c r="Y3" s="336"/>
      <c r="Z3" s="336"/>
      <c r="AA3" s="336"/>
      <c r="AB3" s="336"/>
      <c r="AC3" s="336"/>
      <c r="AD3" s="336"/>
      <c r="AE3" s="336"/>
      <c r="AF3" s="336"/>
      <c r="AG3" s="336"/>
      <c r="AH3" s="336"/>
      <c r="AI3" s="336"/>
    </row>
    <row r="4" spans="1:35" s="337" customFormat="1" ht="3.75" customHeight="1">
      <c r="A4" s="338"/>
      <c r="B4" s="338"/>
      <c r="C4" s="338"/>
      <c r="D4" s="338"/>
      <c r="E4" s="338"/>
      <c r="F4" s="338"/>
      <c r="G4" s="338"/>
      <c r="H4" s="338"/>
      <c r="I4" s="338"/>
      <c r="J4" s="338"/>
      <c r="K4" s="338"/>
      <c r="L4" s="338"/>
      <c r="M4" s="338"/>
      <c r="X4" s="338"/>
      <c r="Z4" s="338"/>
      <c r="AA4" s="338"/>
      <c r="AI4" s="338"/>
    </row>
    <row r="5" spans="1:35" s="337" customFormat="1" ht="3.75" customHeight="1">
      <c r="A5" s="338"/>
      <c r="B5" s="338"/>
      <c r="C5" s="338"/>
      <c r="D5" s="338"/>
      <c r="E5" s="338"/>
      <c r="F5" s="338"/>
      <c r="G5" s="338"/>
      <c r="H5" s="338"/>
      <c r="I5" s="338"/>
      <c r="J5" s="338"/>
      <c r="K5" s="338"/>
      <c r="L5" s="338"/>
      <c r="M5" s="338"/>
      <c r="X5" s="338"/>
      <c r="Z5" s="338"/>
      <c r="AA5" s="338"/>
      <c r="AI5" s="338"/>
    </row>
    <row r="6" spans="1:35" s="337" customFormat="1" ht="3.75" customHeight="1" thickBot="1">
      <c r="A6" s="338"/>
      <c r="B6" s="338"/>
      <c r="C6" s="338"/>
      <c r="D6" s="338"/>
      <c r="E6" s="338"/>
      <c r="F6" s="338"/>
      <c r="G6" s="338"/>
      <c r="H6" s="338"/>
      <c r="I6" s="338"/>
      <c r="J6" s="338"/>
      <c r="K6" s="338"/>
      <c r="L6" s="338"/>
      <c r="M6" s="338"/>
      <c r="X6" s="338"/>
      <c r="Z6" s="338"/>
      <c r="AA6" s="338"/>
      <c r="AI6" s="338"/>
    </row>
    <row r="7" spans="1:35" s="337" customFormat="1" ht="10.5" customHeight="1">
      <c r="A7" s="339"/>
      <c r="B7" s="340"/>
      <c r="C7" s="340"/>
      <c r="D7" s="341"/>
      <c r="E7" s="1255"/>
      <c r="F7" s="340"/>
      <c r="G7" s="340"/>
      <c r="H7" s="340"/>
      <c r="I7" s="1255"/>
      <c r="J7" s="340"/>
      <c r="K7" s="340"/>
      <c r="L7" s="1256"/>
      <c r="M7" s="1255"/>
      <c r="N7" s="340"/>
      <c r="O7" s="1256"/>
      <c r="P7" s="1255"/>
      <c r="Q7" s="340"/>
      <c r="R7" s="340"/>
      <c r="S7" s="340"/>
      <c r="T7" s="1256"/>
      <c r="U7" s="340"/>
      <c r="V7" s="1256"/>
      <c r="W7" s="340"/>
      <c r="X7" s="1257"/>
      <c r="Y7" s="340"/>
      <c r="Z7" s="1258"/>
      <c r="AA7" s="1257"/>
      <c r="AB7" s="340"/>
      <c r="AC7" s="1259"/>
      <c r="AD7" s="340"/>
      <c r="AE7" s="1256"/>
      <c r="AF7" s="342"/>
      <c r="AG7" s="342"/>
      <c r="AH7" s="342"/>
      <c r="AI7" s="343"/>
    </row>
    <row r="8" spans="1:35" s="337" customFormat="1" ht="10.5" customHeight="1">
      <c r="A8" s="344"/>
      <c r="B8" s="345" t="s">
        <v>272</v>
      </c>
      <c r="C8" s="346"/>
      <c r="D8" s="347"/>
      <c r="E8" s="1260" t="s">
        <v>597</v>
      </c>
      <c r="F8" s="1261"/>
      <c r="G8" s="1261"/>
      <c r="H8" s="1261"/>
      <c r="I8" s="1260" t="s">
        <v>598</v>
      </c>
      <c r="J8" s="1262"/>
      <c r="K8" s="1263"/>
      <c r="L8" s="348"/>
      <c r="M8" s="1260" t="s">
        <v>599</v>
      </c>
      <c r="N8" s="1264"/>
      <c r="O8" s="1265"/>
      <c r="P8" s="1260" t="s">
        <v>273</v>
      </c>
      <c r="Q8" s="1262"/>
      <c r="R8" s="1262"/>
      <c r="S8" s="1262"/>
      <c r="T8" s="1266"/>
      <c r="U8" s="1262" t="s">
        <v>600</v>
      </c>
      <c r="V8" s="1266"/>
      <c r="W8" s="1267" t="s">
        <v>274</v>
      </c>
      <c r="X8" s="1263"/>
      <c r="Y8" s="1261"/>
      <c r="Z8" s="43"/>
      <c r="AA8" s="1263"/>
      <c r="AB8" s="1262"/>
      <c r="AC8" s="1235"/>
      <c r="AD8" s="1266"/>
      <c r="AE8" s="1268"/>
      <c r="AF8" s="1262" t="s">
        <v>275</v>
      </c>
      <c r="AG8" s="1262"/>
      <c r="AH8" s="1262"/>
      <c r="AI8" s="349"/>
    </row>
    <row r="9" spans="1:35" s="337" customFormat="1" ht="10.5" customHeight="1">
      <c r="A9" s="344"/>
      <c r="B9" s="345"/>
      <c r="C9" s="346"/>
      <c r="D9" s="350"/>
      <c r="E9" s="351"/>
      <c r="F9" s="352"/>
      <c r="G9" s="352"/>
      <c r="H9" s="354"/>
      <c r="I9" s="353"/>
      <c r="J9" s="354"/>
      <c r="K9" s="355"/>
      <c r="L9" s="356"/>
      <c r="M9" s="351"/>
      <c r="N9" s="352"/>
      <c r="O9" s="357"/>
      <c r="P9" s="1301" t="s">
        <v>276</v>
      </c>
      <c r="Q9" s="1302"/>
      <c r="R9" s="950"/>
      <c r="S9" s="358"/>
      <c r="T9" s="359"/>
      <c r="U9" s="354"/>
      <c r="V9" s="360" t="s">
        <v>277</v>
      </c>
      <c r="W9" s="1269" t="s">
        <v>278</v>
      </c>
      <c r="X9" s="361"/>
      <c r="Y9" s="362"/>
      <c r="Z9" s="134"/>
      <c r="AA9" s="1270"/>
      <c r="AB9" s="363"/>
      <c r="AC9" s="364"/>
      <c r="AD9" s="708"/>
      <c r="AE9" s="985"/>
      <c r="AF9" s="362" t="s">
        <v>279</v>
      </c>
      <c r="AG9" s="366"/>
      <c r="AH9" s="367"/>
      <c r="AI9" s="368"/>
    </row>
    <row r="10" spans="1:35" s="337" customFormat="1" ht="10.5" customHeight="1">
      <c r="A10" s="344"/>
      <c r="B10" s="345"/>
      <c r="C10" s="346"/>
      <c r="D10" s="350" t="s">
        <v>280</v>
      </c>
      <c r="E10" s="353"/>
      <c r="F10" s="364"/>
      <c r="G10" s="364"/>
      <c r="H10" s="354" t="s">
        <v>281</v>
      </c>
      <c r="I10" s="353"/>
      <c r="J10" s="354"/>
      <c r="K10" s="354" t="s">
        <v>281</v>
      </c>
      <c r="L10" s="369"/>
      <c r="M10" s="353"/>
      <c r="N10" s="364"/>
      <c r="O10" s="370" t="s">
        <v>282</v>
      </c>
      <c r="P10" s="371"/>
      <c r="Q10" s="363"/>
      <c r="R10" s="363"/>
      <c r="S10" s="363" t="s">
        <v>281</v>
      </c>
      <c r="T10" s="359"/>
      <c r="U10" s="354" t="s">
        <v>283</v>
      </c>
      <c r="V10" s="365"/>
      <c r="W10" s="354"/>
      <c r="X10" s="136"/>
      <c r="Y10" s="135"/>
      <c r="Z10" s="125"/>
      <c r="AA10" s="125"/>
      <c r="AB10" s="144"/>
      <c r="AC10" s="364"/>
      <c r="AD10" s="369"/>
      <c r="AE10" s="370"/>
      <c r="AF10" s="363"/>
      <c r="AG10" s="363"/>
      <c r="AH10" s="372"/>
      <c r="AI10" s="368" t="s">
        <v>280</v>
      </c>
    </row>
    <row r="11" spans="1:35" s="337" customFormat="1" ht="10.5" customHeight="1">
      <c r="A11" s="344"/>
      <c r="B11" s="345"/>
      <c r="C11" s="346"/>
      <c r="D11" s="350" t="s">
        <v>284</v>
      </c>
      <c r="E11" s="353" t="s">
        <v>285</v>
      </c>
      <c r="F11" s="364" t="s">
        <v>286</v>
      </c>
      <c r="G11" s="364" t="s">
        <v>287</v>
      </c>
      <c r="H11" s="354" t="s">
        <v>235</v>
      </c>
      <c r="I11" s="353" t="s">
        <v>285</v>
      </c>
      <c r="J11" s="354" t="s">
        <v>288</v>
      </c>
      <c r="K11" s="354" t="s">
        <v>236</v>
      </c>
      <c r="L11" s="369" t="s">
        <v>289</v>
      </c>
      <c r="M11" s="353" t="s">
        <v>290</v>
      </c>
      <c r="N11" s="364" t="s">
        <v>291</v>
      </c>
      <c r="O11" s="370" t="s">
        <v>292</v>
      </c>
      <c r="P11" s="371"/>
      <c r="Q11" s="363"/>
      <c r="R11" s="324" t="s">
        <v>40</v>
      </c>
      <c r="S11" s="363" t="s">
        <v>237</v>
      </c>
      <c r="T11" s="359" t="s">
        <v>293</v>
      </c>
      <c r="U11" s="354" t="s">
        <v>294</v>
      </c>
      <c r="V11" s="365" t="s">
        <v>295</v>
      </c>
      <c r="W11" s="354" t="s">
        <v>296</v>
      </c>
      <c r="X11" s="136" t="s">
        <v>297</v>
      </c>
      <c r="Y11" s="135" t="s">
        <v>298</v>
      </c>
      <c r="Z11" s="125" t="s">
        <v>658</v>
      </c>
      <c r="AA11" s="125" t="s">
        <v>299</v>
      </c>
      <c r="AB11" s="125" t="s">
        <v>228</v>
      </c>
      <c r="AC11" s="364" t="s">
        <v>422</v>
      </c>
      <c r="AD11" s="369" t="s">
        <v>300</v>
      </c>
      <c r="AE11" s="325" t="s">
        <v>281</v>
      </c>
      <c r="AF11" s="373" t="s">
        <v>246</v>
      </c>
      <c r="AG11" s="373" t="s">
        <v>247</v>
      </c>
      <c r="AH11" s="374" t="s">
        <v>301</v>
      </c>
      <c r="AI11" s="368" t="s">
        <v>284</v>
      </c>
    </row>
    <row r="12" spans="1:35" s="337" customFormat="1" ht="10.5" customHeight="1">
      <c r="A12" s="344"/>
      <c r="B12" s="375" t="s">
        <v>19</v>
      </c>
      <c r="C12" s="376"/>
      <c r="D12" s="326" t="s">
        <v>302</v>
      </c>
      <c r="E12" s="353" t="s">
        <v>303</v>
      </c>
      <c r="F12" s="364" t="s">
        <v>304</v>
      </c>
      <c r="G12" s="364"/>
      <c r="H12" s="354" t="s">
        <v>305</v>
      </c>
      <c r="I12" s="353" t="s">
        <v>303</v>
      </c>
      <c r="J12" s="354"/>
      <c r="K12" s="354" t="s">
        <v>305</v>
      </c>
      <c r="L12" s="369" t="s">
        <v>306</v>
      </c>
      <c r="M12" s="353" t="s">
        <v>307</v>
      </c>
      <c r="N12" s="364" t="s">
        <v>307</v>
      </c>
      <c r="O12" s="370" t="s">
        <v>308</v>
      </c>
      <c r="P12" s="353" t="s">
        <v>309</v>
      </c>
      <c r="Q12" s="354" t="s">
        <v>310</v>
      </c>
      <c r="R12" s="323" t="s">
        <v>41</v>
      </c>
      <c r="S12" s="354" t="s">
        <v>311</v>
      </c>
      <c r="T12" s="359" t="s">
        <v>312</v>
      </c>
      <c r="U12" s="354" t="s">
        <v>313</v>
      </c>
      <c r="V12" s="359" t="s">
        <v>314</v>
      </c>
      <c r="W12" s="354" t="s">
        <v>315</v>
      </c>
      <c r="X12" s="136" t="s">
        <v>316</v>
      </c>
      <c r="Y12" s="125" t="s">
        <v>317</v>
      </c>
      <c r="Z12" s="125" t="s">
        <v>659</v>
      </c>
      <c r="AA12" s="125" t="s">
        <v>318</v>
      </c>
      <c r="AB12" s="125" t="s">
        <v>212</v>
      </c>
      <c r="AC12" s="151"/>
      <c r="AD12" s="141" t="s">
        <v>319</v>
      </c>
      <c r="AE12" s="142" t="s">
        <v>433</v>
      </c>
      <c r="AF12" s="377" t="s">
        <v>251</v>
      </c>
      <c r="AG12" s="377" t="s">
        <v>251</v>
      </c>
      <c r="AH12" s="378"/>
      <c r="AI12" s="379" t="s">
        <v>302</v>
      </c>
    </row>
    <row r="13" spans="1:35" s="337" customFormat="1" ht="10.5" customHeight="1">
      <c r="A13" s="344"/>
      <c r="B13"/>
      <c r="C13" s="376"/>
      <c r="D13" s="326" t="s">
        <v>320</v>
      </c>
      <c r="E13" s="353"/>
      <c r="F13" s="364"/>
      <c r="G13" s="364"/>
      <c r="H13" s="354" t="s">
        <v>321</v>
      </c>
      <c r="I13" s="353"/>
      <c r="J13" s="354"/>
      <c r="K13" s="354" t="s">
        <v>321</v>
      </c>
      <c r="L13" s="369" t="s">
        <v>322</v>
      </c>
      <c r="M13" s="353" t="s">
        <v>323</v>
      </c>
      <c r="N13" s="364" t="s">
        <v>324</v>
      </c>
      <c r="O13" s="370" t="s">
        <v>325</v>
      </c>
      <c r="P13" s="353"/>
      <c r="Q13" s="354"/>
      <c r="R13" s="354"/>
      <c r="S13" s="354" t="s">
        <v>326</v>
      </c>
      <c r="T13" s="359" t="s">
        <v>314</v>
      </c>
      <c r="U13" s="354" t="s">
        <v>327</v>
      </c>
      <c r="V13" s="359"/>
      <c r="W13" s="354"/>
      <c r="X13" s="136"/>
      <c r="Y13" s="125" t="s">
        <v>314</v>
      </c>
      <c r="Z13" s="125"/>
      <c r="AA13" s="125"/>
      <c r="AB13" s="125" t="s">
        <v>213</v>
      </c>
      <c r="AC13" s="354"/>
      <c r="AD13" s="141"/>
      <c r="AE13" s="142" t="s">
        <v>328</v>
      </c>
      <c r="AF13" s="377" t="s">
        <v>328</v>
      </c>
      <c r="AG13" s="377" t="s">
        <v>328</v>
      </c>
      <c r="AH13" s="378"/>
      <c r="AI13" s="379" t="s">
        <v>320</v>
      </c>
    </row>
    <row r="14" spans="1:35" s="337" customFormat="1" ht="10.5" customHeight="1">
      <c r="A14" s="344"/>
      <c r="B14"/>
      <c r="D14" s="350"/>
      <c r="E14" s="380"/>
      <c r="F14" s="381"/>
      <c r="G14" s="381"/>
      <c r="H14" s="986"/>
      <c r="I14" s="380"/>
      <c r="J14" s="382"/>
      <c r="K14" s="382"/>
      <c r="L14" s="383"/>
      <c r="M14" s="353"/>
      <c r="N14" s="364"/>
      <c r="O14" s="370"/>
      <c r="P14" s="353"/>
      <c r="Q14" s="354"/>
      <c r="R14" s="354"/>
      <c r="S14" s="354"/>
      <c r="T14" s="359"/>
      <c r="U14" s="354"/>
      <c r="V14" s="359"/>
      <c r="W14" s="354"/>
      <c r="X14" s="156"/>
      <c r="Y14" s="125"/>
      <c r="Z14" s="159"/>
      <c r="AA14" s="125"/>
      <c r="AB14" s="159"/>
      <c r="AC14" s="354"/>
      <c r="AD14" s="709"/>
      <c r="AE14" s="987"/>
      <c r="AF14" s="377"/>
      <c r="AG14" s="377"/>
      <c r="AH14" s="378"/>
      <c r="AI14" s="368"/>
    </row>
    <row r="15" spans="1:35" s="337" customFormat="1" ht="10.5" customHeight="1">
      <c r="A15" s="344"/>
      <c r="B15" s="384" t="s">
        <v>426</v>
      </c>
      <c r="C15" s="385"/>
      <c r="D15" s="347"/>
      <c r="E15" s="386" t="s">
        <v>427</v>
      </c>
      <c r="F15" s="387"/>
      <c r="G15" s="387"/>
      <c r="H15" s="387"/>
      <c r="I15" s="387"/>
      <c r="J15" s="387"/>
      <c r="K15" s="387"/>
      <c r="L15" s="387"/>
      <c r="M15" s="386"/>
      <c r="N15" s="387"/>
      <c r="O15" s="388"/>
      <c r="P15" s="386" t="s">
        <v>427</v>
      </c>
      <c r="Q15" s="387"/>
      <c r="R15" s="387"/>
      <c r="S15" s="387"/>
      <c r="T15" s="387"/>
      <c r="U15" s="387"/>
      <c r="V15" s="389"/>
      <c r="W15" s="387"/>
      <c r="X15" s="387"/>
      <c r="Y15" s="387"/>
      <c r="Z15" s="387"/>
      <c r="AA15" s="390"/>
      <c r="AB15" s="390"/>
      <c r="AC15" s="387"/>
      <c r="AD15" s="389"/>
      <c r="AE15" s="387"/>
      <c r="AF15" s="387"/>
      <c r="AG15" s="387"/>
      <c r="AH15" s="387"/>
      <c r="AI15" s="391"/>
    </row>
    <row r="16" spans="1:35" s="337" customFormat="1" ht="9.75" customHeight="1">
      <c r="A16" s="392"/>
      <c r="B16" s="393" t="s">
        <v>334</v>
      </c>
      <c r="C16" s="394"/>
      <c r="D16" s="395"/>
      <c r="E16" s="973">
        <v>1</v>
      </c>
      <c r="F16" s="793">
        <v>2</v>
      </c>
      <c r="G16" s="974">
        <v>3</v>
      </c>
      <c r="H16" s="173">
        <v>4</v>
      </c>
      <c r="I16" s="975">
        <v>5</v>
      </c>
      <c r="J16" s="976">
        <v>6</v>
      </c>
      <c r="K16" s="976">
        <v>7</v>
      </c>
      <c r="L16" s="794">
        <v>8</v>
      </c>
      <c r="M16" s="973">
        <v>9</v>
      </c>
      <c r="N16" s="976">
        <v>10</v>
      </c>
      <c r="O16" s="977">
        <v>11</v>
      </c>
      <c r="P16" s="973">
        <v>12</v>
      </c>
      <c r="Q16" s="976">
        <v>13</v>
      </c>
      <c r="R16" s="793">
        <v>14</v>
      </c>
      <c r="S16" s="793">
        <v>15</v>
      </c>
      <c r="T16" s="794">
        <v>16</v>
      </c>
      <c r="U16" s="976">
        <v>17</v>
      </c>
      <c r="V16" s="977">
        <v>18</v>
      </c>
      <c r="W16" s="976">
        <v>19</v>
      </c>
      <c r="X16" s="976">
        <v>20</v>
      </c>
      <c r="Y16" s="793">
        <v>21</v>
      </c>
      <c r="Z16" s="793">
        <v>22</v>
      </c>
      <c r="AA16" s="793">
        <v>23</v>
      </c>
      <c r="AB16" s="793">
        <v>24</v>
      </c>
      <c r="AC16" s="793">
        <v>25</v>
      </c>
      <c r="AD16" s="974">
        <v>26</v>
      </c>
      <c r="AE16" s="173">
        <v>27</v>
      </c>
      <c r="AF16" s="978">
        <v>28</v>
      </c>
      <c r="AG16" s="976">
        <v>29</v>
      </c>
      <c r="AH16" s="794">
        <v>30</v>
      </c>
      <c r="AI16" s="396"/>
    </row>
    <row r="17" spans="1:35" s="337" customFormat="1" ht="9" customHeight="1">
      <c r="A17" s="397"/>
      <c r="B17" s="398"/>
      <c r="C17" s="372" t="s">
        <v>335</v>
      </c>
      <c r="D17" s="177">
        <v>1</v>
      </c>
      <c r="E17" s="1109" t="s">
        <v>336</v>
      </c>
      <c r="F17" s="399"/>
      <c r="G17" s="710"/>
      <c r="H17" s="988"/>
      <c r="I17" s="400" t="s">
        <v>336</v>
      </c>
      <c r="J17" s="399"/>
      <c r="K17" s="399"/>
      <c r="L17" s="401"/>
      <c r="M17" s="327"/>
      <c r="N17" s="402"/>
      <c r="O17" s="401"/>
      <c r="P17" s="403"/>
      <c r="Q17" s="402"/>
      <c r="R17" s="402"/>
      <c r="S17" s="402"/>
      <c r="T17" s="401"/>
      <c r="U17" s="402"/>
      <c r="V17" s="404">
        <v>19.408900777944588</v>
      </c>
      <c r="W17" s="400">
        <v>39.61019688822165</v>
      </c>
      <c r="X17" s="400">
        <v>156.69875801828854</v>
      </c>
      <c r="Y17" s="400">
        <v>16.40182608762661</v>
      </c>
      <c r="Z17" s="400">
        <v>1344.5282516718985</v>
      </c>
      <c r="AA17" s="400">
        <v>11.575815477002868</v>
      </c>
      <c r="AB17" s="400">
        <v>4.684727719394023</v>
      </c>
      <c r="AC17" s="402"/>
      <c r="AD17" s="711"/>
      <c r="AE17" s="989">
        <v>51.38869933124062</v>
      </c>
      <c r="AF17" s="400">
        <v>1592.9084766403766</v>
      </c>
      <c r="AG17" s="400">
        <v>51.38869933124062</v>
      </c>
      <c r="AH17" s="400">
        <v>1644.2971759716172</v>
      </c>
      <c r="AI17" s="185">
        <v>1</v>
      </c>
    </row>
    <row r="18" spans="1:35" s="337" customFormat="1" ht="9" customHeight="1">
      <c r="A18" s="344"/>
      <c r="B18" s="405"/>
      <c r="C18" s="406" t="s">
        <v>337</v>
      </c>
      <c r="D18" s="188">
        <v>2</v>
      </c>
      <c r="E18" s="400">
        <v>0.5303330148764842</v>
      </c>
      <c r="F18" s="400">
        <v>1.583549815749966</v>
      </c>
      <c r="G18" s="712">
        <v>28.279121741504028</v>
      </c>
      <c r="H18" s="466">
        <v>5.208373140439471</v>
      </c>
      <c r="I18" s="400" t="s">
        <v>336</v>
      </c>
      <c r="J18" s="400">
        <v>27.974216834993857</v>
      </c>
      <c r="K18" s="400">
        <v>114.06148491879351</v>
      </c>
      <c r="L18" s="404" t="s">
        <v>336</v>
      </c>
      <c r="M18" s="407">
        <v>764.2459123788726</v>
      </c>
      <c r="N18" s="400">
        <v>1086.3978326736728</v>
      </c>
      <c r="O18" s="404">
        <v>11.68281697829944</v>
      </c>
      <c r="P18" s="407">
        <v>479.1139620581411</v>
      </c>
      <c r="Q18" s="400">
        <v>28.77262180974478</v>
      </c>
      <c r="R18" s="400" t="s">
        <v>336</v>
      </c>
      <c r="S18" s="400">
        <v>132.90415586188072</v>
      </c>
      <c r="T18" s="404">
        <v>74.51820885082573</v>
      </c>
      <c r="U18" s="400" t="s">
        <v>336</v>
      </c>
      <c r="V18" s="404">
        <v>2891.31332605432</v>
      </c>
      <c r="W18" s="402"/>
      <c r="X18" s="402"/>
      <c r="Y18" s="402"/>
      <c r="Z18" s="400">
        <v>68.48942268322642</v>
      </c>
      <c r="AA18" s="402"/>
      <c r="AB18" s="408"/>
      <c r="AC18" s="400">
        <v>1217.903287484646</v>
      </c>
      <c r="AD18" s="712">
        <v>9.071243346526547</v>
      </c>
      <c r="AE18" s="990"/>
      <c r="AF18" s="400">
        <v>2960.482996929167</v>
      </c>
      <c r="AG18" s="400">
        <v>3981.7167878940904</v>
      </c>
      <c r="AH18" s="400">
        <v>6942.199784823257</v>
      </c>
      <c r="AI18" s="191">
        <v>2</v>
      </c>
    </row>
    <row r="19" spans="1:35" s="337" customFormat="1" ht="9" customHeight="1">
      <c r="A19" s="409" t="s">
        <v>338</v>
      </c>
      <c r="B19" s="348"/>
      <c r="C19" s="406" t="s">
        <v>339</v>
      </c>
      <c r="D19" s="188">
        <v>3</v>
      </c>
      <c r="E19" s="400" t="s">
        <v>336</v>
      </c>
      <c r="F19" s="400" t="s">
        <v>336</v>
      </c>
      <c r="G19" s="712" t="s">
        <v>336</v>
      </c>
      <c r="H19" s="466" t="s">
        <v>336</v>
      </c>
      <c r="I19" s="400" t="s">
        <v>336</v>
      </c>
      <c r="J19" s="400" t="s">
        <v>336</v>
      </c>
      <c r="K19" s="400" t="s">
        <v>336</v>
      </c>
      <c r="L19" s="404" t="s">
        <v>336</v>
      </c>
      <c r="M19" s="402"/>
      <c r="N19" s="400" t="s">
        <v>336</v>
      </c>
      <c r="O19" s="401"/>
      <c r="P19" s="407" t="s">
        <v>336</v>
      </c>
      <c r="Q19" s="400">
        <v>0.7726900504981575</v>
      </c>
      <c r="R19" s="400" t="s">
        <v>336</v>
      </c>
      <c r="S19" s="400" t="s">
        <v>336</v>
      </c>
      <c r="T19" s="404" t="s">
        <v>336</v>
      </c>
      <c r="U19" s="400" t="s">
        <v>336</v>
      </c>
      <c r="V19" s="404" t="s">
        <v>336</v>
      </c>
      <c r="W19" s="402"/>
      <c r="X19" s="402"/>
      <c r="Y19" s="402"/>
      <c r="Z19" s="400">
        <v>0.8566944179063738</v>
      </c>
      <c r="AA19" s="402"/>
      <c r="AB19" s="1115"/>
      <c r="AC19" s="402"/>
      <c r="AD19" s="711"/>
      <c r="AE19" s="990"/>
      <c r="AF19" s="400">
        <v>0.8566944179063738</v>
      </c>
      <c r="AG19" s="400">
        <v>1.2265593012146856</v>
      </c>
      <c r="AH19" s="400">
        <v>2.0832537191210596</v>
      </c>
      <c r="AI19" s="191">
        <v>3</v>
      </c>
    </row>
    <row r="20" spans="1:35" s="337" customFormat="1" ht="9" customHeight="1">
      <c r="A20" s="409" t="s">
        <v>340</v>
      </c>
      <c r="B20" s="410"/>
      <c r="C20" s="411" t="s">
        <v>341</v>
      </c>
      <c r="D20" s="196">
        <v>4</v>
      </c>
      <c r="E20" s="412">
        <v>0.5303330148764842</v>
      </c>
      <c r="F20" s="412">
        <v>1.583549815749966</v>
      </c>
      <c r="G20" s="713">
        <v>28.691057049269826</v>
      </c>
      <c r="H20" s="468">
        <v>5.208373140439471</v>
      </c>
      <c r="I20" s="412" t="s">
        <v>336</v>
      </c>
      <c r="J20" s="412">
        <v>27.974592159137437</v>
      </c>
      <c r="K20" s="412">
        <v>114.0803534871025</v>
      </c>
      <c r="L20" s="413" t="s">
        <v>336</v>
      </c>
      <c r="M20" s="414">
        <v>764.2459123788726</v>
      </c>
      <c r="N20" s="412">
        <v>1086.3978326736728</v>
      </c>
      <c r="O20" s="413">
        <v>11.68281697829944</v>
      </c>
      <c r="P20" s="414">
        <v>479.1139620581411</v>
      </c>
      <c r="Q20" s="412">
        <v>29.54531186024294</v>
      </c>
      <c r="R20" s="412" t="s">
        <v>336</v>
      </c>
      <c r="S20" s="412">
        <v>132.90415586188072</v>
      </c>
      <c r="T20" s="413">
        <v>74.54089890132389</v>
      </c>
      <c r="U20" s="412" t="s">
        <v>336</v>
      </c>
      <c r="V20" s="413">
        <v>2910.7222268322644</v>
      </c>
      <c r="W20" s="412">
        <v>39.61019688822165</v>
      </c>
      <c r="X20" s="412">
        <v>156.69875801828854</v>
      </c>
      <c r="Y20" s="412">
        <v>16.40182608762661</v>
      </c>
      <c r="Z20" s="412">
        <v>1413.8743687730312</v>
      </c>
      <c r="AA20" s="412">
        <v>11.575815477002868</v>
      </c>
      <c r="AB20" s="412">
        <v>4.684727719394023</v>
      </c>
      <c r="AC20" s="412">
        <v>1217.903287484646</v>
      </c>
      <c r="AD20" s="713">
        <v>9.071243346526547</v>
      </c>
      <c r="AE20" s="468">
        <v>51.38869933124062</v>
      </c>
      <c r="AF20" s="412">
        <v>4554.248167987449</v>
      </c>
      <c r="AG20" s="412">
        <v>4034.3320465265456</v>
      </c>
      <c r="AH20" s="412">
        <v>8588.580214513995</v>
      </c>
      <c r="AI20" s="201">
        <v>4</v>
      </c>
    </row>
    <row r="21" spans="1:35" s="337" customFormat="1" ht="9" customHeight="1">
      <c r="A21" s="409" t="s">
        <v>342</v>
      </c>
      <c r="B21" s="348"/>
      <c r="C21" s="406" t="s">
        <v>343</v>
      </c>
      <c r="D21" s="188">
        <v>5</v>
      </c>
      <c r="E21" s="400" t="s">
        <v>336</v>
      </c>
      <c r="F21" s="400" t="s">
        <v>336</v>
      </c>
      <c r="G21" s="712" t="s">
        <v>336</v>
      </c>
      <c r="H21" s="466" t="s">
        <v>336</v>
      </c>
      <c r="I21" s="400" t="s">
        <v>336</v>
      </c>
      <c r="J21" s="400" t="s">
        <v>336</v>
      </c>
      <c r="K21" s="400" t="s">
        <v>336</v>
      </c>
      <c r="L21" s="401"/>
      <c r="M21" s="407" t="s">
        <v>336</v>
      </c>
      <c r="N21" s="400" t="s">
        <v>336</v>
      </c>
      <c r="O21" s="404" t="s">
        <v>336</v>
      </c>
      <c r="P21" s="407" t="s">
        <v>336</v>
      </c>
      <c r="Q21" s="400" t="s">
        <v>336</v>
      </c>
      <c r="R21" s="400" t="s">
        <v>336</v>
      </c>
      <c r="S21" s="400" t="s">
        <v>336</v>
      </c>
      <c r="T21" s="404" t="s">
        <v>336</v>
      </c>
      <c r="U21" s="400" t="s">
        <v>336</v>
      </c>
      <c r="V21" s="404">
        <v>27.362391974887405</v>
      </c>
      <c r="W21" s="402"/>
      <c r="X21" s="402"/>
      <c r="Y21" s="402"/>
      <c r="Z21" s="400">
        <v>50.037464173604484</v>
      </c>
      <c r="AA21" s="402"/>
      <c r="AB21" s="402"/>
      <c r="AC21" s="400" t="s">
        <v>336</v>
      </c>
      <c r="AD21" s="712" t="s">
        <v>336</v>
      </c>
      <c r="AE21" s="990"/>
      <c r="AF21" s="400">
        <v>77.39985614849189</v>
      </c>
      <c r="AG21" s="400" t="s">
        <v>336</v>
      </c>
      <c r="AH21" s="400">
        <v>77.39985614849189</v>
      </c>
      <c r="AI21" s="191">
        <v>5</v>
      </c>
    </row>
    <row r="22" spans="1:35" s="337" customFormat="1" ht="9" customHeight="1" thickBot="1">
      <c r="A22" s="344"/>
      <c r="B22" s="405"/>
      <c r="C22" s="406" t="s">
        <v>344</v>
      </c>
      <c r="D22" s="188">
        <v>6</v>
      </c>
      <c r="E22" s="400" t="s">
        <v>336</v>
      </c>
      <c r="F22" s="400" t="s">
        <v>336</v>
      </c>
      <c r="G22" s="712" t="s">
        <v>336</v>
      </c>
      <c r="H22" s="466" t="s">
        <v>336</v>
      </c>
      <c r="I22" s="400" t="s">
        <v>336</v>
      </c>
      <c r="J22" s="400" t="s">
        <v>336</v>
      </c>
      <c r="K22" s="400" t="s">
        <v>336</v>
      </c>
      <c r="L22" s="404" t="s">
        <v>336</v>
      </c>
      <c r="M22" s="402"/>
      <c r="N22" s="400" t="s">
        <v>336</v>
      </c>
      <c r="O22" s="401"/>
      <c r="P22" s="407">
        <v>10.637163914289616</v>
      </c>
      <c r="Q22" s="400" t="s">
        <v>336</v>
      </c>
      <c r="R22" s="400" t="s">
        <v>336</v>
      </c>
      <c r="S22" s="400" t="s">
        <v>336</v>
      </c>
      <c r="T22" s="404" t="s">
        <v>336</v>
      </c>
      <c r="U22" s="400" t="s">
        <v>336</v>
      </c>
      <c r="V22" s="404">
        <v>18.054262590419004</v>
      </c>
      <c r="W22" s="402"/>
      <c r="X22" s="408"/>
      <c r="Y22" s="402"/>
      <c r="Z22" s="400" t="s">
        <v>336</v>
      </c>
      <c r="AA22" s="402"/>
      <c r="AB22" s="408"/>
      <c r="AC22" s="402"/>
      <c r="AD22" s="711"/>
      <c r="AE22" s="990"/>
      <c r="AF22" s="400">
        <v>18.05603685000683</v>
      </c>
      <c r="AG22" s="400">
        <v>10.638629725672173</v>
      </c>
      <c r="AH22" s="400">
        <v>28.694666575679</v>
      </c>
      <c r="AI22" s="191">
        <v>6</v>
      </c>
    </row>
    <row r="23" spans="1:35" s="421" customFormat="1" ht="9.75" customHeight="1" thickBot="1">
      <c r="A23" s="415"/>
      <c r="B23" s="416"/>
      <c r="C23" s="417" t="s">
        <v>345</v>
      </c>
      <c r="D23" s="206">
        <v>7</v>
      </c>
      <c r="E23" s="418">
        <v>0.5285587552886584</v>
      </c>
      <c r="F23" s="418">
        <v>1.583549815749966</v>
      </c>
      <c r="G23" s="452">
        <v>28.691057049269826</v>
      </c>
      <c r="H23" s="991">
        <v>5.208373140439471</v>
      </c>
      <c r="I23" s="418" t="s">
        <v>336</v>
      </c>
      <c r="J23" s="418">
        <v>27.974592159137437</v>
      </c>
      <c r="K23" s="418">
        <v>114.0803534871025</v>
      </c>
      <c r="L23" s="419" t="s">
        <v>336</v>
      </c>
      <c r="M23" s="420">
        <v>764.2459123788726</v>
      </c>
      <c r="N23" s="418">
        <v>1086.3963668622903</v>
      </c>
      <c r="O23" s="419">
        <v>11.68281697829944</v>
      </c>
      <c r="P23" s="420">
        <v>468.4767981438515</v>
      </c>
      <c r="Q23" s="418">
        <v>29.54531186024294</v>
      </c>
      <c r="R23" s="418" t="s">
        <v>336</v>
      </c>
      <c r="S23" s="418">
        <v>132.90415586188072</v>
      </c>
      <c r="T23" s="419">
        <v>74.54089890132389</v>
      </c>
      <c r="U23" s="418" t="s">
        <v>336</v>
      </c>
      <c r="V23" s="419">
        <v>2865.305572266958</v>
      </c>
      <c r="W23" s="418">
        <v>39.61019688822165</v>
      </c>
      <c r="X23" s="418">
        <v>156.69875801828854</v>
      </c>
      <c r="Y23" s="418">
        <v>16.40182608762661</v>
      </c>
      <c r="Z23" s="418">
        <v>1363.8369045994266</v>
      </c>
      <c r="AA23" s="418">
        <v>11.575815477002868</v>
      </c>
      <c r="AB23" s="1116">
        <v>4.684727719394023</v>
      </c>
      <c r="AC23" s="418">
        <v>1217.903287484646</v>
      </c>
      <c r="AD23" s="452">
        <v>9.071243346526547</v>
      </c>
      <c r="AE23" s="991">
        <v>51.38869933124062</v>
      </c>
      <c r="AF23" s="418">
        <v>4458.79227498895</v>
      </c>
      <c r="AG23" s="418">
        <v>4023.6934168008743</v>
      </c>
      <c r="AH23" s="418">
        <v>8482.485691789825</v>
      </c>
      <c r="AI23" s="211">
        <v>7</v>
      </c>
    </row>
    <row r="24" spans="1:35" s="337" customFormat="1" ht="9" customHeight="1">
      <c r="A24" s="422"/>
      <c r="B24" s="423"/>
      <c r="C24" s="215" t="s">
        <v>660</v>
      </c>
      <c r="D24" s="188">
        <v>10</v>
      </c>
      <c r="E24" s="400" t="s">
        <v>336</v>
      </c>
      <c r="F24" s="402"/>
      <c r="G24" s="712" t="s">
        <v>336</v>
      </c>
      <c r="H24" s="990"/>
      <c r="I24" s="400" t="s">
        <v>336</v>
      </c>
      <c r="J24" s="400" t="s">
        <v>336</v>
      </c>
      <c r="K24" s="714" t="s">
        <v>336</v>
      </c>
      <c r="L24" s="715" t="s">
        <v>336</v>
      </c>
      <c r="M24" s="327"/>
      <c r="N24" s="714" t="s">
        <v>336</v>
      </c>
      <c r="O24" s="401"/>
      <c r="P24" s="716" t="s">
        <v>336</v>
      </c>
      <c r="Q24" s="714" t="s">
        <v>336</v>
      </c>
      <c r="R24" s="714" t="s">
        <v>336</v>
      </c>
      <c r="S24" s="714" t="s">
        <v>336</v>
      </c>
      <c r="T24" s="715" t="s">
        <v>336</v>
      </c>
      <c r="U24" s="714" t="s">
        <v>336</v>
      </c>
      <c r="V24" s="715">
        <v>58.16964651289751</v>
      </c>
      <c r="W24" s="402"/>
      <c r="X24" s="402"/>
      <c r="Y24" s="714" t="s">
        <v>336</v>
      </c>
      <c r="Z24" s="714">
        <v>59.36873891087758</v>
      </c>
      <c r="AA24" s="402"/>
      <c r="AB24" s="1117" t="s">
        <v>336</v>
      </c>
      <c r="AC24" s="402"/>
      <c r="AD24" s="711"/>
      <c r="AE24" s="989" t="s">
        <v>336</v>
      </c>
      <c r="AF24" s="400">
        <v>117.53838542377508</v>
      </c>
      <c r="AG24" s="400" t="s">
        <v>336</v>
      </c>
      <c r="AH24" s="400">
        <v>117.70792957554252</v>
      </c>
      <c r="AI24" s="191">
        <v>10</v>
      </c>
    </row>
    <row r="25" spans="1:35" s="337" customFormat="1" ht="9" customHeight="1">
      <c r="A25" s="422"/>
      <c r="B25" s="425" t="s">
        <v>346</v>
      </c>
      <c r="C25" s="215" t="s">
        <v>492</v>
      </c>
      <c r="D25" s="188">
        <v>11</v>
      </c>
      <c r="E25" s="400" t="s">
        <v>336</v>
      </c>
      <c r="F25" s="402"/>
      <c r="G25" s="712" t="s">
        <v>336</v>
      </c>
      <c r="H25" s="990"/>
      <c r="I25" s="400" t="s">
        <v>336</v>
      </c>
      <c r="J25" s="400" t="s">
        <v>336</v>
      </c>
      <c r="K25" s="400" t="s">
        <v>336</v>
      </c>
      <c r="L25" s="404" t="s">
        <v>336</v>
      </c>
      <c r="M25" s="327"/>
      <c r="N25" s="400" t="s">
        <v>336</v>
      </c>
      <c r="O25" s="401"/>
      <c r="P25" s="407">
        <v>0.9988740275692644</v>
      </c>
      <c r="Q25" s="400" t="s">
        <v>336</v>
      </c>
      <c r="R25" s="400" t="s">
        <v>336</v>
      </c>
      <c r="S25" s="400" t="s">
        <v>336</v>
      </c>
      <c r="T25" s="404" t="s">
        <v>336</v>
      </c>
      <c r="U25" s="400" t="s">
        <v>336</v>
      </c>
      <c r="V25" s="404">
        <v>782.2321550429917</v>
      </c>
      <c r="W25" s="402"/>
      <c r="X25" s="402"/>
      <c r="Y25" s="714" t="s">
        <v>336</v>
      </c>
      <c r="Z25" s="400">
        <v>37.272007642964375</v>
      </c>
      <c r="AA25" s="402"/>
      <c r="AB25" s="408"/>
      <c r="AC25" s="402"/>
      <c r="AD25" s="711"/>
      <c r="AE25" s="989" t="s">
        <v>336</v>
      </c>
      <c r="AF25" s="400">
        <v>819.5041626859561</v>
      </c>
      <c r="AG25" s="400">
        <v>0.9988740275692644</v>
      </c>
      <c r="AH25" s="400">
        <v>820.5030367135254</v>
      </c>
      <c r="AI25" s="191">
        <v>11</v>
      </c>
    </row>
    <row r="26" spans="1:35" s="337" customFormat="1" ht="9" customHeight="1">
      <c r="A26" s="422" t="s">
        <v>347</v>
      </c>
      <c r="B26" s="425" t="s">
        <v>348</v>
      </c>
      <c r="C26" s="218" t="s">
        <v>210</v>
      </c>
      <c r="D26" s="188">
        <v>12</v>
      </c>
      <c r="E26" s="400" t="s">
        <v>336</v>
      </c>
      <c r="F26" s="402"/>
      <c r="G26" s="712" t="s">
        <v>336</v>
      </c>
      <c r="H26" s="990"/>
      <c r="I26" s="400" t="s">
        <v>336</v>
      </c>
      <c r="J26" s="400" t="s">
        <v>336</v>
      </c>
      <c r="K26" s="400" t="s">
        <v>336</v>
      </c>
      <c r="L26" s="404" t="s">
        <v>336</v>
      </c>
      <c r="M26" s="327"/>
      <c r="N26" s="400" t="s">
        <v>336</v>
      </c>
      <c r="O26" s="401"/>
      <c r="P26" s="407" t="s">
        <v>336</v>
      </c>
      <c r="Q26" s="400" t="s">
        <v>336</v>
      </c>
      <c r="R26" s="400" t="s">
        <v>336</v>
      </c>
      <c r="S26" s="400" t="s">
        <v>336</v>
      </c>
      <c r="T26" s="404" t="s">
        <v>336</v>
      </c>
      <c r="U26" s="400" t="s">
        <v>336</v>
      </c>
      <c r="V26" s="404">
        <v>41.67210318001911</v>
      </c>
      <c r="W26" s="402"/>
      <c r="X26" s="402"/>
      <c r="Y26" s="714" t="s">
        <v>336</v>
      </c>
      <c r="Z26" s="400">
        <v>162.74027569264365</v>
      </c>
      <c r="AA26" s="402"/>
      <c r="AB26" s="400" t="s">
        <v>336</v>
      </c>
      <c r="AC26" s="402"/>
      <c r="AD26" s="711"/>
      <c r="AE26" s="989" t="s">
        <v>336</v>
      </c>
      <c r="AF26" s="400">
        <v>204.41237887266277</v>
      </c>
      <c r="AG26" s="400">
        <v>0.6561348437286748</v>
      </c>
      <c r="AH26" s="400">
        <v>205.06851371639144</v>
      </c>
      <c r="AI26" s="191">
        <v>12</v>
      </c>
    </row>
    <row r="27" spans="1:35" s="337" customFormat="1" ht="9" customHeight="1">
      <c r="A27" s="422" t="s">
        <v>349</v>
      </c>
      <c r="B27" s="425" t="s">
        <v>248</v>
      </c>
      <c r="C27" s="215" t="s">
        <v>350</v>
      </c>
      <c r="D27" s="188">
        <v>14</v>
      </c>
      <c r="E27" s="402"/>
      <c r="F27" s="402"/>
      <c r="G27" s="711"/>
      <c r="H27" s="990"/>
      <c r="I27" s="402"/>
      <c r="J27" s="402"/>
      <c r="K27" s="402"/>
      <c r="L27" s="401"/>
      <c r="M27" s="327"/>
      <c r="N27" s="402"/>
      <c r="O27" s="401"/>
      <c r="P27" s="403"/>
      <c r="Q27" s="402"/>
      <c r="R27" s="402"/>
      <c r="S27" s="402"/>
      <c r="T27" s="401"/>
      <c r="U27" s="402"/>
      <c r="V27" s="401"/>
      <c r="W27" s="400">
        <v>39.61019688822165</v>
      </c>
      <c r="X27" s="402"/>
      <c r="Y27" s="402"/>
      <c r="Z27" s="402"/>
      <c r="AA27" s="402"/>
      <c r="AB27" s="408"/>
      <c r="AC27" s="400">
        <v>322.3756516991948</v>
      </c>
      <c r="AD27" s="711"/>
      <c r="AE27" s="990"/>
      <c r="AF27" s="400">
        <v>39.61019688822165</v>
      </c>
      <c r="AG27" s="400">
        <v>322.3756516991948</v>
      </c>
      <c r="AH27" s="400">
        <v>361.98584858741646</v>
      </c>
      <c r="AI27" s="191">
        <v>14</v>
      </c>
    </row>
    <row r="28" spans="1:35" s="337" customFormat="1" ht="9" customHeight="1">
      <c r="A28" s="422" t="s">
        <v>351</v>
      </c>
      <c r="B28" s="425" t="s">
        <v>352</v>
      </c>
      <c r="C28" s="220" t="s">
        <v>353</v>
      </c>
      <c r="D28" s="188">
        <v>15</v>
      </c>
      <c r="E28" s="402"/>
      <c r="F28" s="402"/>
      <c r="G28" s="711"/>
      <c r="H28" s="990"/>
      <c r="I28" s="402"/>
      <c r="J28" s="402"/>
      <c r="K28" s="402"/>
      <c r="L28" s="401"/>
      <c r="M28" s="327"/>
      <c r="N28" s="402"/>
      <c r="O28" s="401"/>
      <c r="P28" s="403"/>
      <c r="Q28" s="402"/>
      <c r="R28" s="402"/>
      <c r="S28" s="402"/>
      <c r="T28" s="401"/>
      <c r="U28" s="402"/>
      <c r="V28" s="401"/>
      <c r="W28" s="402"/>
      <c r="X28" s="400">
        <v>156.69875801828854</v>
      </c>
      <c r="Y28" s="714">
        <v>15.835204248770339</v>
      </c>
      <c r="Z28" s="400">
        <v>235.39525044356492</v>
      </c>
      <c r="AA28" s="400">
        <v>4.052272417087485</v>
      </c>
      <c r="AB28" s="400" t="s">
        <v>336</v>
      </c>
      <c r="AC28" s="402"/>
      <c r="AD28" s="711"/>
      <c r="AE28" s="989" t="s">
        <v>336</v>
      </c>
      <c r="AF28" s="400">
        <v>412.16232312416275</v>
      </c>
      <c r="AG28" s="400" t="s">
        <v>336</v>
      </c>
      <c r="AH28" s="400">
        <v>412.16232312416275</v>
      </c>
      <c r="AI28" s="191">
        <v>15</v>
      </c>
    </row>
    <row r="29" spans="1:35" s="337" customFormat="1" ht="9" customHeight="1">
      <c r="A29" s="422" t="s">
        <v>354</v>
      </c>
      <c r="B29" s="425" t="s">
        <v>355</v>
      </c>
      <c r="C29" s="215" t="s">
        <v>674</v>
      </c>
      <c r="D29" s="188">
        <v>16</v>
      </c>
      <c r="E29" s="400" t="s">
        <v>336</v>
      </c>
      <c r="F29" s="402"/>
      <c r="G29" s="712" t="s">
        <v>336</v>
      </c>
      <c r="H29" s="990"/>
      <c r="I29" s="400" t="s">
        <v>336</v>
      </c>
      <c r="J29" s="400" t="s">
        <v>336</v>
      </c>
      <c r="K29" s="400" t="s">
        <v>336</v>
      </c>
      <c r="L29" s="404" t="s">
        <v>336</v>
      </c>
      <c r="M29" s="327"/>
      <c r="N29" s="402"/>
      <c r="O29" s="401"/>
      <c r="P29" s="407">
        <v>6.529787088849461</v>
      </c>
      <c r="Q29" s="400" t="s">
        <v>336</v>
      </c>
      <c r="R29" s="400" t="s">
        <v>336</v>
      </c>
      <c r="S29" s="400" t="s">
        <v>336</v>
      </c>
      <c r="T29" s="404" t="s">
        <v>336</v>
      </c>
      <c r="U29" s="400" t="s">
        <v>336</v>
      </c>
      <c r="V29" s="404">
        <v>96.06274737273101</v>
      </c>
      <c r="W29" s="402"/>
      <c r="X29" s="402"/>
      <c r="Y29" s="714" t="s">
        <v>336</v>
      </c>
      <c r="Z29" s="400">
        <v>29.829875801828855</v>
      </c>
      <c r="AA29" s="402"/>
      <c r="AB29" s="400" t="s">
        <v>336</v>
      </c>
      <c r="AC29" s="402"/>
      <c r="AD29" s="711"/>
      <c r="AE29" s="990"/>
      <c r="AF29" s="400">
        <v>125.89262317455987</v>
      </c>
      <c r="AG29" s="400">
        <v>6.529787088849461</v>
      </c>
      <c r="AH29" s="400">
        <v>132.42241026340935</v>
      </c>
      <c r="AI29" s="191">
        <v>16</v>
      </c>
    </row>
    <row r="30" spans="1:35" s="337" customFormat="1" ht="9" customHeight="1">
      <c r="A30" s="422" t="s">
        <v>356</v>
      </c>
      <c r="B30" s="425"/>
      <c r="C30" s="424" t="s">
        <v>357</v>
      </c>
      <c r="D30" s="188">
        <v>19</v>
      </c>
      <c r="E30" s="402"/>
      <c r="F30" s="402"/>
      <c r="G30" s="711"/>
      <c r="H30" s="989" t="s">
        <v>336</v>
      </c>
      <c r="I30" s="402"/>
      <c r="J30" s="402"/>
      <c r="K30" s="402"/>
      <c r="L30" s="401"/>
      <c r="M30" s="327"/>
      <c r="N30" s="402"/>
      <c r="O30" s="401"/>
      <c r="P30" s="400">
        <v>4.2729288931349805</v>
      </c>
      <c r="Q30" s="402"/>
      <c r="R30" s="402"/>
      <c r="S30" s="400">
        <v>4.027398662481234</v>
      </c>
      <c r="T30" s="992" t="s">
        <v>336</v>
      </c>
      <c r="U30" s="402"/>
      <c r="V30" s="404">
        <v>4.2729288931349805</v>
      </c>
      <c r="W30" s="402"/>
      <c r="X30" s="402"/>
      <c r="Y30" s="402"/>
      <c r="Z30" s="400" t="s">
        <v>336</v>
      </c>
      <c r="AA30" s="402"/>
      <c r="AB30" s="810"/>
      <c r="AC30" s="402"/>
      <c r="AD30" s="711"/>
      <c r="AE30" s="989">
        <v>7.973932032209635</v>
      </c>
      <c r="AF30" s="400">
        <v>4.2729288931349805</v>
      </c>
      <c r="AG30" s="400">
        <v>16.27425958782585</v>
      </c>
      <c r="AH30" s="400">
        <v>20.54718848096083</v>
      </c>
      <c r="AI30" s="191">
        <v>19</v>
      </c>
    </row>
    <row r="31" spans="1:35" s="337" customFormat="1" ht="9.75" customHeight="1">
      <c r="A31" s="422" t="s">
        <v>358</v>
      </c>
      <c r="B31" s="426"/>
      <c r="C31" s="427" t="s">
        <v>359</v>
      </c>
      <c r="D31" s="196">
        <v>20</v>
      </c>
      <c r="E31" s="412" t="s">
        <v>336</v>
      </c>
      <c r="F31" s="428"/>
      <c r="G31" s="713" t="s">
        <v>336</v>
      </c>
      <c r="H31" s="468" t="s">
        <v>336</v>
      </c>
      <c r="I31" s="412" t="s">
        <v>336</v>
      </c>
      <c r="J31" s="412" t="s">
        <v>336</v>
      </c>
      <c r="K31" s="412" t="s">
        <v>336</v>
      </c>
      <c r="L31" s="413" t="s">
        <v>336</v>
      </c>
      <c r="M31" s="428"/>
      <c r="N31" s="412" t="s">
        <v>336</v>
      </c>
      <c r="O31" s="429"/>
      <c r="P31" s="414">
        <v>12.314487511942133</v>
      </c>
      <c r="Q31" s="412" t="s">
        <v>336</v>
      </c>
      <c r="R31" s="412" t="s">
        <v>336</v>
      </c>
      <c r="S31" s="412">
        <v>4.027398662481234</v>
      </c>
      <c r="T31" s="413" t="s">
        <v>336</v>
      </c>
      <c r="U31" s="412" t="s">
        <v>336</v>
      </c>
      <c r="V31" s="413">
        <v>982.4095810017744</v>
      </c>
      <c r="W31" s="412">
        <v>39.61019688822165</v>
      </c>
      <c r="X31" s="412">
        <v>156.69875801828854</v>
      </c>
      <c r="Y31" s="412">
        <v>15.835204248770339</v>
      </c>
      <c r="Z31" s="412">
        <v>524.6061484918794</v>
      </c>
      <c r="AA31" s="412">
        <v>4.052272417087485</v>
      </c>
      <c r="AB31" s="412" t="s">
        <v>336</v>
      </c>
      <c r="AC31" s="412">
        <v>322.3756516991948</v>
      </c>
      <c r="AD31" s="713" t="s">
        <v>336</v>
      </c>
      <c r="AE31" s="468">
        <v>7.973932032209635</v>
      </c>
      <c r="AF31" s="412">
        <v>1723.3929990624733</v>
      </c>
      <c r="AG31" s="412">
        <v>347.0042513989355</v>
      </c>
      <c r="AH31" s="412">
        <v>2070.397250461409</v>
      </c>
      <c r="AI31" s="201">
        <v>20</v>
      </c>
    </row>
    <row r="32" spans="1:35" s="337" customFormat="1" ht="9" customHeight="1">
      <c r="A32" s="422" t="s">
        <v>360</v>
      </c>
      <c r="B32" s="423"/>
      <c r="C32" s="215" t="s">
        <v>660</v>
      </c>
      <c r="D32" s="188">
        <v>23</v>
      </c>
      <c r="E32" s="402"/>
      <c r="F32" s="402"/>
      <c r="G32" s="711"/>
      <c r="H32" s="990"/>
      <c r="I32" s="402"/>
      <c r="J32" s="402"/>
      <c r="K32" s="402"/>
      <c r="L32" s="401"/>
      <c r="M32" s="327"/>
      <c r="N32" s="402"/>
      <c r="O32" s="401"/>
      <c r="P32" s="403"/>
      <c r="Q32" s="402"/>
      <c r="R32" s="402"/>
      <c r="S32" s="402"/>
      <c r="T32" s="401"/>
      <c r="U32" s="402"/>
      <c r="V32" s="401"/>
      <c r="W32" s="402"/>
      <c r="X32" s="402"/>
      <c r="Y32" s="402"/>
      <c r="Z32" s="402"/>
      <c r="AA32" s="402"/>
      <c r="AB32" s="408"/>
      <c r="AC32" s="714">
        <v>48.76889586461035</v>
      </c>
      <c r="AD32" s="711"/>
      <c r="AE32" s="990"/>
      <c r="AF32" s="402"/>
      <c r="AG32" s="400">
        <v>48.76889586461035</v>
      </c>
      <c r="AH32" s="400">
        <v>48.76889586461035</v>
      </c>
      <c r="AI32" s="191">
        <v>23</v>
      </c>
    </row>
    <row r="33" spans="1:35" s="337" customFormat="1" ht="9" customHeight="1">
      <c r="A33" s="422" t="s">
        <v>361</v>
      </c>
      <c r="B33" s="425" t="s">
        <v>346</v>
      </c>
      <c r="C33" s="215" t="s">
        <v>492</v>
      </c>
      <c r="D33" s="188">
        <v>24</v>
      </c>
      <c r="E33" s="402"/>
      <c r="F33" s="402"/>
      <c r="G33" s="711"/>
      <c r="H33" s="990"/>
      <c r="I33" s="402"/>
      <c r="J33" s="402"/>
      <c r="K33" s="402"/>
      <c r="L33" s="401"/>
      <c r="M33" s="327"/>
      <c r="N33" s="402"/>
      <c r="O33" s="401"/>
      <c r="P33" s="403"/>
      <c r="Q33" s="402"/>
      <c r="R33" s="402"/>
      <c r="S33" s="402"/>
      <c r="T33" s="401"/>
      <c r="U33" s="402"/>
      <c r="V33" s="401"/>
      <c r="W33" s="402"/>
      <c r="X33" s="402"/>
      <c r="Y33" s="402"/>
      <c r="Z33" s="402"/>
      <c r="AA33" s="402"/>
      <c r="AB33" s="408"/>
      <c r="AC33" s="400">
        <v>240.42578135662623</v>
      </c>
      <c r="AD33" s="712">
        <v>382.86923706837723</v>
      </c>
      <c r="AE33" s="990"/>
      <c r="AF33" s="402"/>
      <c r="AG33" s="400">
        <v>623.2950184250035</v>
      </c>
      <c r="AH33" s="400">
        <v>623.2950184250035</v>
      </c>
      <c r="AI33" s="191">
        <v>24</v>
      </c>
    </row>
    <row r="34" spans="1:35" s="337" customFormat="1" ht="9" customHeight="1">
      <c r="A34" s="422" t="s">
        <v>349</v>
      </c>
      <c r="B34" s="425" t="s">
        <v>348</v>
      </c>
      <c r="C34" s="218" t="s">
        <v>210</v>
      </c>
      <c r="D34" s="188">
        <v>25</v>
      </c>
      <c r="E34" s="402"/>
      <c r="F34" s="402"/>
      <c r="G34" s="711"/>
      <c r="H34" s="990"/>
      <c r="I34" s="402"/>
      <c r="J34" s="402"/>
      <c r="K34" s="402"/>
      <c r="L34" s="401"/>
      <c r="M34" s="327"/>
      <c r="N34" s="402"/>
      <c r="O34" s="401"/>
      <c r="P34" s="403"/>
      <c r="Q34" s="402"/>
      <c r="R34" s="402"/>
      <c r="S34" s="402"/>
      <c r="T34" s="401"/>
      <c r="U34" s="402"/>
      <c r="V34" s="401"/>
      <c r="W34" s="402"/>
      <c r="X34" s="402"/>
      <c r="Y34" s="402"/>
      <c r="Z34" s="402"/>
      <c r="AA34" s="402"/>
      <c r="AB34" s="408"/>
      <c r="AC34" s="400">
        <v>83.32056776306811</v>
      </c>
      <c r="AD34" s="711"/>
      <c r="AE34" s="990"/>
      <c r="AF34" s="402"/>
      <c r="AG34" s="400">
        <v>83.32056776306811</v>
      </c>
      <c r="AH34" s="400">
        <v>83.32056776306811</v>
      </c>
      <c r="AI34" s="191">
        <v>25</v>
      </c>
    </row>
    <row r="35" spans="1:35" s="337" customFormat="1" ht="9" customHeight="1">
      <c r="A35" s="422" t="s">
        <v>362</v>
      </c>
      <c r="B35" s="425" t="s">
        <v>248</v>
      </c>
      <c r="C35" s="215" t="s">
        <v>350</v>
      </c>
      <c r="D35" s="188">
        <v>27</v>
      </c>
      <c r="E35" s="402"/>
      <c r="F35" s="402"/>
      <c r="G35" s="711"/>
      <c r="H35" s="990"/>
      <c r="I35" s="402"/>
      <c r="J35" s="402"/>
      <c r="K35" s="402"/>
      <c r="L35" s="401"/>
      <c r="M35" s="327"/>
      <c r="N35" s="402"/>
      <c r="O35" s="401"/>
      <c r="P35" s="403"/>
      <c r="Q35" s="402"/>
      <c r="R35" s="402"/>
      <c r="S35" s="402"/>
      <c r="T35" s="401"/>
      <c r="U35" s="402"/>
      <c r="V35" s="401"/>
      <c r="W35" s="402"/>
      <c r="X35" s="402"/>
      <c r="Y35" s="402"/>
      <c r="Z35" s="402"/>
      <c r="AA35" s="402"/>
      <c r="AB35" s="408"/>
      <c r="AC35" s="400">
        <v>293.1302596697148</v>
      </c>
      <c r="AD35" s="711"/>
      <c r="AE35" s="990"/>
      <c r="AF35" s="402"/>
      <c r="AG35" s="400">
        <v>293.1302596697148</v>
      </c>
      <c r="AH35" s="400">
        <v>293.1302596697148</v>
      </c>
      <c r="AI35" s="191">
        <v>27</v>
      </c>
    </row>
    <row r="36" spans="1:35" s="337" customFormat="1" ht="9" customHeight="1">
      <c r="A36" s="422" t="s">
        <v>354</v>
      </c>
      <c r="B36" s="425" t="s">
        <v>363</v>
      </c>
      <c r="C36" s="220" t="s">
        <v>353</v>
      </c>
      <c r="D36" s="188">
        <v>28</v>
      </c>
      <c r="E36" s="402"/>
      <c r="F36" s="402"/>
      <c r="G36" s="711"/>
      <c r="H36" s="990"/>
      <c r="I36" s="402"/>
      <c r="J36" s="402"/>
      <c r="K36" s="402"/>
      <c r="L36" s="401"/>
      <c r="M36" s="327"/>
      <c r="N36" s="402"/>
      <c r="O36" s="401"/>
      <c r="P36" s="403"/>
      <c r="Q36" s="402"/>
      <c r="R36" s="402"/>
      <c r="S36" s="402"/>
      <c r="T36" s="401"/>
      <c r="U36" s="402"/>
      <c r="V36" s="401"/>
      <c r="W36" s="402"/>
      <c r="X36" s="402"/>
      <c r="Y36" s="402"/>
      <c r="Z36" s="402"/>
      <c r="AA36" s="402"/>
      <c r="AB36" s="408"/>
      <c r="AC36" s="400">
        <v>227.54866930530915</v>
      </c>
      <c r="AD36" s="711"/>
      <c r="AE36" s="990"/>
      <c r="AF36" s="402"/>
      <c r="AG36" s="400">
        <v>227.54866930530915</v>
      </c>
      <c r="AH36" s="400">
        <v>227.54866930530915</v>
      </c>
      <c r="AI36" s="191">
        <v>28</v>
      </c>
    </row>
    <row r="37" spans="1:35" s="337" customFormat="1" ht="9" customHeight="1">
      <c r="A37" s="422" t="s">
        <v>364</v>
      </c>
      <c r="B37" s="425" t="s">
        <v>365</v>
      </c>
      <c r="C37" s="215" t="s">
        <v>662</v>
      </c>
      <c r="D37" s="188">
        <v>29</v>
      </c>
      <c r="E37" s="402"/>
      <c r="F37" s="402"/>
      <c r="G37" s="711"/>
      <c r="H37" s="990"/>
      <c r="I37" s="402"/>
      <c r="J37" s="402"/>
      <c r="K37" s="402"/>
      <c r="L37" s="401"/>
      <c r="M37" s="327"/>
      <c r="N37" s="402"/>
      <c r="O37" s="401"/>
      <c r="P37" s="403"/>
      <c r="Q37" s="430"/>
      <c r="R37" s="430"/>
      <c r="S37" s="430"/>
      <c r="T37" s="401"/>
      <c r="U37" s="402"/>
      <c r="V37" s="401"/>
      <c r="W37" s="402"/>
      <c r="X37" s="402"/>
      <c r="Y37" s="402"/>
      <c r="Z37" s="402"/>
      <c r="AA37" s="402"/>
      <c r="AB37" s="408"/>
      <c r="AC37" s="402"/>
      <c r="AD37" s="712">
        <v>115.57525590282518</v>
      </c>
      <c r="AE37" s="990"/>
      <c r="AF37" s="402"/>
      <c r="AG37" s="400">
        <v>115.57525590282518</v>
      </c>
      <c r="AH37" s="400">
        <v>115.57525590282518</v>
      </c>
      <c r="AI37" s="191">
        <v>29</v>
      </c>
    </row>
    <row r="38" spans="1:35" s="337" customFormat="1" ht="9" customHeight="1">
      <c r="A38" s="422" t="s">
        <v>349</v>
      </c>
      <c r="B38" s="425"/>
      <c r="C38" s="406" t="s">
        <v>357</v>
      </c>
      <c r="D38" s="188">
        <v>32</v>
      </c>
      <c r="E38" s="402"/>
      <c r="F38" s="402"/>
      <c r="G38" s="711"/>
      <c r="H38" s="989" t="s">
        <v>336</v>
      </c>
      <c r="I38" s="402"/>
      <c r="J38" s="402"/>
      <c r="K38" s="402"/>
      <c r="L38" s="401"/>
      <c r="M38" s="327"/>
      <c r="N38" s="402"/>
      <c r="O38" s="401"/>
      <c r="P38" s="403"/>
      <c r="Q38" s="402"/>
      <c r="R38" s="402"/>
      <c r="S38" s="400">
        <v>4.027398662481234</v>
      </c>
      <c r="T38" s="401"/>
      <c r="U38" s="402"/>
      <c r="V38" s="401"/>
      <c r="W38" s="402"/>
      <c r="X38" s="402"/>
      <c r="Y38" s="402"/>
      <c r="Z38" s="402"/>
      <c r="AA38" s="402"/>
      <c r="AB38" s="408"/>
      <c r="AC38" s="400">
        <v>6.608066057049271</v>
      </c>
      <c r="AD38" s="712" t="s">
        <v>336</v>
      </c>
      <c r="AE38" s="990"/>
      <c r="AF38" s="402"/>
      <c r="AG38" s="400">
        <v>10.635464719530505</v>
      </c>
      <c r="AH38" s="400">
        <v>10.635464719530505</v>
      </c>
      <c r="AI38" s="191">
        <v>32</v>
      </c>
    </row>
    <row r="39" spans="1:35" s="337" customFormat="1" ht="9.75" customHeight="1">
      <c r="A39" s="422" t="s">
        <v>351</v>
      </c>
      <c r="B39" s="426"/>
      <c r="C39" s="411" t="s">
        <v>366</v>
      </c>
      <c r="D39" s="196">
        <v>33</v>
      </c>
      <c r="E39" s="428"/>
      <c r="F39" s="412" t="s">
        <v>336</v>
      </c>
      <c r="G39" s="412" t="s">
        <v>336</v>
      </c>
      <c r="H39" s="993" t="s">
        <v>336</v>
      </c>
      <c r="I39" s="428"/>
      <c r="J39" s="412" t="s">
        <v>336</v>
      </c>
      <c r="K39" s="412" t="s">
        <v>336</v>
      </c>
      <c r="L39" s="429"/>
      <c r="M39" s="329"/>
      <c r="N39" s="428"/>
      <c r="O39" s="429"/>
      <c r="P39" s="431"/>
      <c r="Q39" s="428"/>
      <c r="R39" s="428"/>
      <c r="S39" s="412">
        <v>4.027398662481234</v>
      </c>
      <c r="T39" s="429"/>
      <c r="U39" s="428"/>
      <c r="V39" s="429"/>
      <c r="W39" s="428"/>
      <c r="X39" s="428"/>
      <c r="Y39" s="428"/>
      <c r="Z39" s="428"/>
      <c r="AA39" s="428"/>
      <c r="AB39" s="432"/>
      <c r="AC39" s="412">
        <v>899.802240016378</v>
      </c>
      <c r="AD39" s="713">
        <v>498.4444929712024</v>
      </c>
      <c r="AE39" s="994"/>
      <c r="AF39" s="428"/>
      <c r="AG39" s="412">
        <v>1402.2741316500617</v>
      </c>
      <c r="AH39" s="412">
        <v>1402.2741316500617</v>
      </c>
      <c r="AI39" s="201">
        <v>33</v>
      </c>
    </row>
    <row r="40" spans="1:35" s="337" customFormat="1" ht="9" customHeight="1">
      <c r="A40" s="422" t="s">
        <v>367</v>
      </c>
      <c r="B40" s="425" t="s">
        <v>256</v>
      </c>
      <c r="C40" s="406" t="s">
        <v>368</v>
      </c>
      <c r="D40" s="188">
        <v>35</v>
      </c>
      <c r="E40" s="400" t="s">
        <v>336</v>
      </c>
      <c r="F40" s="400" t="s">
        <v>336</v>
      </c>
      <c r="G40" s="400" t="s">
        <v>336</v>
      </c>
      <c r="H40" s="990"/>
      <c r="I40" s="400" t="s">
        <v>336</v>
      </c>
      <c r="J40" s="400" t="s">
        <v>336</v>
      </c>
      <c r="K40" s="400" t="s">
        <v>336</v>
      </c>
      <c r="L40" s="400" t="s">
        <v>336</v>
      </c>
      <c r="M40" s="327"/>
      <c r="N40" s="400" t="s">
        <v>336</v>
      </c>
      <c r="O40" s="401"/>
      <c r="P40" s="1118" t="s">
        <v>336</v>
      </c>
      <c r="Q40" s="400" t="s">
        <v>336</v>
      </c>
      <c r="R40" s="402"/>
      <c r="S40" s="402"/>
      <c r="T40" s="401"/>
      <c r="U40" s="402"/>
      <c r="V40" s="401"/>
      <c r="W40" s="402"/>
      <c r="X40" s="402"/>
      <c r="Y40" s="402"/>
      <c r="Z40" s="402"/>
      <c r="AA40" s="402"/>
      <c r="AB40" s="408"/>
      <c r="AC40" s="400" t="s">
        <v>336</v>
      </c>
      <c r="AD40" s="712" t="s">
        <v>336</v>
      </c>
      <c r="AE40" s="990"/>
      <c r="AF40" s="400" t="s">
        <v>336</v>
      </c>
      <c r="AG40" s="400" t="s">
        <v>336</v>
      </c>
      <c r="AH40" s="400" t="s">
        <v>336</v>
      </c>
      <c r="AI40" s="191">
        <v>35</v>
      </c>
    </row>
    <row r="41" spans="1:35" s="337" customFormat="1" ht="9" customHeight="1">
      <c r="A41" s="422" t="s">
        <v>369</v>
      </c>
      <c r="B41" s="425" t="s">
        <v>370</v>
      </c>
      <c r="C41" s="406" t="s">
        <v>371</v>
      </c>
      <c r="D41" s="188">
        <v>36</v>
      </c>
      <c r="E41" s="402"/>
      <c r="F41" s="402"/>
      <c r="G41" s="711"/>
      <c r="H41" s="990"/>
      <c r="I41" s="402"/>
      <c r="J41" s="402"/>
      <c r="K41" s="402"/>
      <c r="L41" s="401"/>
      <c r="M41" s="327"/>
      <c r="N41" s="402"/>
      <c r="O41" s="401"/>
      <c r="P41" s="403"/>
      <c r="Q41" s="402"/>
      <c r="R41" s="402"/>
      <c r="S41" s="402"/>
      <c r="T41" s="401"/>
      <c r="U41" s="402"/>
      <c r="V41" s="401"/>
      <c r="W41" s="402"/>
      <c r="X41" s="402"/>
      <c r="Y41" s="402"/>
      <c r="Z41" s="402"/>
      <c r="AA41" s="402"/>
      <c r="AB41" s="408"/>
      <c r="AC41" s="400">
        <v>19.357062917974613</v>
      </c>
      <c r="AD41" s="712">
        <v>7.456230380783405</v>
      </c>
      <c r="AE41" s="990"/>
      <c r="AF41" s="400" t="s">
        <v>336</v>
      </c>
      <c r="AG41" s="400">
        <v>26.81329329875802</v>
      </c>
      <c r="AH41" s="400">
        <v>26.81329329875802</v>
      </c>
      <c r="AI41" s="191">
        <v>36</v>
      </c>
    </row>
    <row r="42" spans="1:35" s="337" customFormat="1" ht="9" customHeight="1">
      <c r="A42" s="422" t="s">
        <v>362</v>
      </c>
      <c r="B42" s="425" t="s">
        <v>372</v>
      </c>
      <c r="C42" s="406" t="s">
        <v>373</v>
      </c>
      <c r="D42" s="188">
        <v>37</v>
      </c>
      <c r="E42" s="400" t="s">
        <v>336</v>
      </c>
      <c r="F42" s="400" t="s">
        <v>336</v>
      </c>
      <c r="G42" s="400" t="s">
        <v>336</v>
      </c>
      <c r="H42" s="990"/>
      <c r="I42" s="400" t="s">
        <v>336</v>
      </c>
      <c r="J42" s="400" t="s">
        <v>336</v>
      </c>
      <c r="K42" s="400" t="s">
        <v>336</v>
      </c>
      <c r="L42" s="400" t="s">
        <v>336</v>
      </c>
      <c r="M42" s="327"/>
      <c r="N42" s="400" t="s">
        <v>336</v>
      </c>
      <c r="O42" s="401"/>
      <c r="P42" s="407" t="s">
        <v>336</v>
      </c>
      <c r="Q42" s="400" t="s">
        <v>336</v>
      </c>
      <c r="R42" s="402"/>
      <c r="S42" s="402"/>
      <c r="T42" s="401"/>
      <c r="U42" s="402"/>
      <c r="V42" s="404" t="s">
        <v>336</v>
      </c>
      <c r="W42" s="402"/>
      <c r="X42" s="402"/>
      <c r="Y42" s="402"/>
      <c r="Z42" s="402"/>
      <c r="AA42" s="402"/>
      <c r="AB42" s="408"/>
      <c r="AC42" s="400" t="s">
        <v>336</v>
      </c>
      <c r="AD42" s="711"/>
      <c r="AE42" s="990"/>
      <c r="AF42" s="400" t="s">
        <v>336</v>
      </c>
      <c r="AG42" s="400" t="s">
        <v>336</v>
      </c>
      <c r="AH42" s="400" t="s">
        <v>336</v>
      </c>
      <c r="AI42" s="191">
        <v>37</v>
      </c>
    </row>
    <row r="43" spans="1:35" s="337" customFormat="1" ht="9" customHeight="1">
      <c r="A43" s="422"/>
      <c r="B43" s="425" t="s">
        <v>663</v>
      </c>
      <c r="C43" s="406" t="s">
        <v>357</v>
      </c>
      <c r="D43" s="188">
        <v>39</v>
      </c>
      <c r="E43" s="400" t="s">
        <v>336</v>
      </c>
      <c r="F43" s="400" t="s">
        <v>336</v>
      </c>
      <c r="G43" s="400" t="s">
        <v>336</v>
      </c>
      <c r="H43" s="466" t="s">
        <v>336</v>
      </c>
      <c r="I43" s="400" t="s">
        <v>336</v>
      </c>
      <c r="J43" s="400" t="s">
        <v>336</v>
      </c>
      <c r="K43" s="400" t="s">
        <v>336</v>
      </c>
      <c r="L43" s="400" t="s">
        <v>336</v>
      </c>
      <c r="M43" s="327"/>
      <c r="N43" s="400" t="s">
        <v>336</v>
      </c>
      <c r="O43" s="401"/>
      <c r="P43" s="407" t="s">
        <v>336</v>
      </c>
      <c r="Q43" s="400" t="s">
        <v>336</v>
      </c>
      <c r="R43" s="400" t="s">
        <v>336</v>
      </c>
      <c r="S43" s="400" t="s">
        <v>336</v>
      </c>
      <c r="T43" s="401"/>
      <c r="U43" s="402"/>
      <c r="V43" s="404" t="s">
        <v>336</v>
      </c>
      <c r="W43" s="402"/>
      <c r="X43" s="402"/>
      <c r="Y43" s="400" t="s">
        <v>336</v>
      </c>
      <c r="Z43" s="402"/>
      <c r="AA43" s="402"/>
      <c r="AB43" s="408"/>
      <c r="AC43" s="400" t="s">
        <v>336</v>
      </c>
      <c r="AD43" s="711"/>
      <c r="AE43" s="990"/>
      <c r="AF43" s="400" t="s">
        <v>336</v>
      </c>
      <c r="AG43" s="400" t="s">
        <v>336</v>
      </c>
      <c r="AH43" s="400" t="s">
        <v>336</v>
      </c>
      <c r="AI43" s="191">
        <v>39</v>
      </c>
    </row>
    <row r="44" spans="1:35" s="337" customFormat="1" ht="9.75" customHeight="1">
      <c r="A44" s="422"/>
      <c r="B44" s="425" t="s">
        <v>374</v>
      </c>
      <c r="C44" s="411" t="s">
        <v>375</v>
      </c>
      <c r="D44" s="196">
        <v>40</v>
      </c>
      <c r="E44" s="1110" t="s">
        <v>336</v>
      </c>
      <c r="F44" s="469" t="s">
        <v>336</v>
      </c>
      <c r="G44" s="412" t="s">
        <v>336</v>
      </c>
      <c r="H44" s="468" t="s">
        <v>336</v>
      </c>
      <c r="I44" s="412" t="s">
        <v>336</v>
      </c>
      <c r="J44" s="412" t="s">
        <v>336</v>
      </c>
      <c r="K44" s="412" t="s">
        <v>336</v>
      </c>
      <c r="L44" s="412" t="s">
        <v>336</v>
      </c>
      <c r="M44" s="329"/>
      <c r="N44" s="469" t="s">
        <v>336</v>
      </c>
      <c r="O44" s="429"/>
      <c r="P44" s="414" t="s">
        <v>336</v>
      </c>
      <c r="Q44" s="412" t="s">
        <v>336</v>
      </c>
      <c r="R44" s="412" t="s">
        <v>336</v>
      </c>
      <c r="S44" s="412" t="s">
        <v>336</v>
      </c>
      <c r="T44" s="429"/>
      <c r="U44" s="428"/>
      <c r="V44" s="413" t="s">
        <v>336</v>
      </c>
      <c r="W44" s="428"/>
      <c r="X44" s="428"/>
      <c r="Y44" s="412" t="s">
        <v>336</v>
      </c>
      <c r="Z44" s="428"/>
      <c r="AA44" s="428"/>
      <c r="AB44" s="432"/>
      <c r="AC44" s="412">
        <v>19.363081752422545</v>
      </c>
      <c r="AD44" s="718">
        <v>7.464692234202267</v>
      </c>
      <c r="AE44" s="994"/>
      <c r="AF44" s="412" t="s">
        <v>336</v>
      </c>
      <c r="AG44" s="412">
        <v>26.827773986624813</v>
      </c>
      <c r="AH44" s="412">
        <v>27.197948444581744</v>
      </c>
      <c r="AI44" s="201">
        <v>40</v>
      </c>
    </row>
    <row r="45" spans="1:35" s="337" customFormat="1" ht="9" customHeight="1">
      <c r="A45" s="433"/>
      <c r="B45" s="398"/>
      <c r="C45" s="406" t="s">
        <v>376</v>
      </c>
      <c r="D45" s="188">
        <v>41</v>
      </c>
      <c r="E45" s="428"/>
      <c r="F45" s="428"/>
      <c r="G45" s="717"/>
      <c r="H45" s="994"/>
      <c r="I45" s="428"/>
      <c r="J45" s="428"/>
      <c r="K45" s="428"/>
      <c r="L45" s="429"/>
      <c r="M45" s="329"/>
      <c r="N45" s="428"/>
      <c r="O45" s="429"/>
      <c r="P45" s="431"/>
      <c r="Q45" s="428"/>
      <c r="R45" s="428"/>
      <c r="S45" s="428"/>
      <c r="T45" s="429"/>
      <c r="U45" s="412" t="s">
        <v>336</v>
      </c>
      <c r="V45" s="413">
        <v>1.6047752149583734</v>
      </c>
      <c r="W45" s="428"/>
      <c r="X45" s="428"/>
      <c r="Y45" s="412" t="s">
        <v>336</v>
      </c>
      <c r="Z45" s="428"/>
      <c r="AA45" s="428"/>
      <c r="AB45" s="428"/>
      <c r="AC45" s="412">
        <v>40.474204995223154</v>
      </c>
      <c r="AD45" s="713">
        <v>79.1409171557254</v>
      </c>
      <c r="AE45" s="994"/>
      <c r="AF45" s="412">
        <v>1.8586102696083429</v>
      </c>
      <c r="AG45" s="412">
        <v>119.61512215094857</v>
      </c>
      <c r="AH45" s="412">
        <v>121.47373242055691</v>
      </c>
      <c r="AI45" s="191">
        <v>41</v>
      </c>
    </row>
    <row r="46" spans="1:35" s="337" customFormat="1" ht="9.75" customHeight="1">
      <c r="A46" s="434"/>
      <c r="B46" s="405"/>
      <c r="C46" s="435" t="s">
        <v>377</v>
      </c>
      <c r="D46" s="232">
        <v>42</v>
      </c>
      <c r="E46" s="412">
        <v>0.5285587552886584</v>
      </c>
      <c r="F46" s="412">
        <v>1.583549815749966</v>
      </c>
      <c r="G46" s="713">
        <v>28.691057049269826</v>
      </c>
      <c r="H46" s="468">
        <v>5.208373140439471</v>
      </c>
      <c r="I46" s="412" t="s">
        <v>336</v>
      </c>
      <c r="J46" s="412">
        <v>27.974592159137437</v>
      </c>
      <c r="K46" s="412">
        <v>114.0803534871025</v>
      </c>
      <c r="L46" s="413" t="s">
        <v>336</v>
      </c>
      <c r="M46" s="414">
        <v>764.2459123788726</v>
      </c>
      <c r="N46" s="412">
        <v>1086.3963668622903</v>
      </c>
      <c r="O46" s="413">
        <v>11.68281697829944</v>
      </c>
      <c r="P46" s="414">
        <v>456.16231063190935</v>
      </c>
      <c r="Q46" s="412">
        <v>29.232530367135254</v>
      </c>
      <c r="R46" s="412" t="s">
        <v>336</v>
      </c>
      <c r="S46" s="412">
        <v>132.90415586188072</v>
      </c>
      <c r="T46" s="413">
        <v>74.54089890132389</v>
      </c>
      <c r="U46" s="412" t="s">
        <v>336</v>
      </c>
      <c r="V46" s="413">
        <v>1881.233825303671</v>
      </c>
      <c r="W46" s="436"/>
      <c r="X46" s="436"/>
      <c r="Y46" s="412" t="s">
        <v>336</v>
      </c>
      <c r="Z46" s="412">
        <v>839.2307561075472</v>
      </c>
      <c r="AA46" s="412">
        <v>7.523543059915382</v>
      </c>
      <c r="AB46" s="412">
        <v>4.503889722942542</v>
      </c>
      <c r="AC46" s="412">
        <v>1735.4925890541833</v>
      </c>
      <c r="AD46" s="713">
        <v>420.9101269278013</v>
      </c>
      <c r="AE46" s="468">
        <v>43.414767299030984</v>
      </c>
      <c r="AF46" s="412">
        <v>2733.1704911989113</v>
      </c>
      <c r="AG46" s="412">
        <v>4932.520400914426</v>
      </c>
      <c r="AH46" s="412">
        <v>7665.690892113338</v>
      </c>
      <c r="AI46" s="234">
        <v>42</v>
      </c>
    </row>
    <row r="47" spans="1:35" s="337" customFormat="1" ht="9" customHeight="1">
      <c r="A47" s="434"/>
      <c r="B47" s="405"/>
      <c r="C47" s="437" t="s">
        <v>378</v>
      </c>
      <c r="D47" s="188">
        <v>43</v>
      </c>
      <c r="E47" s="1111" t="s">
        <v>336</v>
      </c>
      <c r="F47" s="1111" t="s">
        <v>336</v>
      </c>
      <c r="G47" s="719" t="s">
        <v>336</v>
      </c>
      <c r="H47" s="995">
        <v>5.208373140439471</v>
      </c>
      <c r="I47" s="439" t="s">
        <v>336</v>
      </c>
      <c r="J47" s="439" t="s">
        <v>336</v>
      </c>
      <c r="K47" s="439">
        <v>18.752524907874985</v>
      </c>
      <c r="L47" s="439" t="s">
        <v>336</v>
      </c>
      <c r="M47" s="331"/>
      <c r="N47" s="439" t="s">
        <v>336</v>
      </c>
      <c r="O47" s="440"/>
      <c r="P47" s="441" t="s">
        <v>336</v>
      </c>
      <c r="Q47" s="439">
        <v>9.665347345434693</v>
      </c>
      <c r="R47" s="439" t="s">
        <v>336</v>
      </c>
      <c r="S47" s="439">
        <v>132.90415586188072</v>
      </c>
      <c r="T47" s="442" t="s">
        <v>336</v>
      </c>
      <c r="U47" s="438"/>
      <c r="V47" s="442">
        <v>16.8198444110823</v>
      </c>
      <c r="W47" s="438"/>
      <c r="X47" s="438"/>
      <c r="Y47" s="438"/>
      <c r="Z47" s="1119" t="s">
        <v>336</v>
      </c>
      <c r="AA47" s="438"/>
      <c r="AB47" s="1120"/>
      <c r="AC47" s="438"/>
      <c r="AD47" s="720"/>
      <c r="AE47" s="1119">
        <v>7.687150266138939</v>
      </c>
      <c r="AF47" s="439">
        <v>16.8198444110823</v>
      </c>
      <c r="AG47" s="439">
        <v>174.363313770984</v>
      </c>
      <c r="AH47" s="439">
        <v>191.1831581820663</v>
      </c>
      <c r="AI47" s="191">
        <v>43</v>
      </c>
    </row>
    <row r="48" spans="1:35" s="337" customFormat="1" ht="9" customHeight="1" thickBot="1">
      <c r="A48" s="443"/>
      <c r="B48" s="444"/>
      <c r="C48" s="445" t="s">
        <v>379</v>
      </c>
      <c r="D48" s="245">
        <v>44</v>
      </c>
      <c r="E48" s="402"/>
      <c r="F48" s="402"/>
      <c r="G48" s="402"/>
      <c r="H48" s="1112"/>
      <c r="I48" s="402"/>
      <c r="J48" s="402"/>
      <c r="K48" s="402"/>
      <c r="L48" s="401"/>
      <c r="M48" s="402"/>
      <c r="N48" s="402"/>
      <c r="O48" s="401"/>
      <c r="P48" s="403"/>
      <c r="Q48" s="402"/>
      <c r="R48" s="402"/>
      <c r="S48" s="402"/>
      <c r="T48" s="401"/>
      <c r="U48" s="400" t="s">
        <v>336</v>
      </c>
      <c r="V48" s="404" t="s">
        <v>336</v>
      </c>
      <c r="W48" s="402"/>
      <c r="X48" s="408"/>
      <c r="Y48" s="402"/>
      <c r="Z48" s="408"/>
      <c r="AA48" s="402"/>
      <c r="AB48" s="408"/>
      <c r="AC48" s="400" t="s">
        <v>336</v>
      </c>
      <c r="AD48" s="712" t="s">
        <v>336</v>
      </c>
      <c r="AE48" s="466"/>
      <c r="AF48" s="400" t="s">
        <v>336</v>
      </c>
      <c r="AG48" s="400" t="s">
        <v>336</v>
      </c>
      <c r="AH48" s="400" t="s">
        <v>336</v>
      </c>
      <c r="AI48" s="246">
        <v>44</v>
      </c>
    </row>
    <row r="49" spans="1:35" s="421" customFormat="1" ht="9.75" customHeight="1" thickBot="1">
      <c r="A49" s="446"/>
      <c r="B49" s="447"/>
      <c r="C49" s="448" t="s">
        <v>380</v>
      </c>
      <c r="D49" s="206">
        <v>45</v>
      </c>
      <c r="E49" s="418">
        <v>0.5285587552886584</v>
      </c>
      <c r="F49" s="418">
        <v>1.583549815749966</v>
      </c>
      <c r="G49" s="452">
        <v>28.691057049269826</v>
      </c>
      <c r="H49" s="1113"/>
      <c r="I49" s="418" t="s">
        <v>336</v>
      </c>
      <c r="J49" s="418">
        <v>27.974592159137437</v>
      </c>
      <c r="K49" s="418">
        <v>95.32782857922751</v>
      </c>
      <c r="L49" s="419" t="s">
        <v>336</v>
      </c>
      <c r="M49" s="420">
        <v>764.2459123788726</v>
      </c>
      <c r="N49" s="418">
        <v>1086.3933983895183</v>
      </c>
      <c r="O49" s="419">
        <v>11.68281697829944</v>
      </c>
      <c r="P49" s="420">
        <v>456.1349119694281</v>
      </c>
      <c r="Q49" s="418">
        <v>19.56718302170056</v>
      </c>
      <c r="R49" s="418" t="s">
        <v>336</v>
      </c>
      <c r="S49" s="449"/>
      <c r="T49" s="419">
        <v>74.42550378736183</v>
      </c>
      <c r="U49" s="418" t="s">
        <v>336</v>
      </c>
      <c r="V49" s="419">
        <v>1864.4139808925886</v>
      </c>
      <c r="W49" s="449"/>
      <c r="X49" s="449"/>
      <c r="Y49" s="450"/>
      <c r="Z49" s="451">
        <v>839.2307561075472</v>
      </c>
      <c r="AA49" s="452">
        <v>7.523543059915382</v>
      </c>
      <c r="AB49" s="1121">
        <v>4.503889722942542</v>
      </c>
      <c r="AC49" s="451">
        <v>1735.4925890541833</v>
      </c>
      <c r="AD49" s="452">
        <v>420.91012010372594</v>
      </c>
      <c r="AE49" s="991">
        <v>35.72761703289204</v>
      </c>
      <c r="AF49" s="418">
        <v>2716.350646787829</v>
      </c>
      <c r="AG49" s="418">
        <v>4758.157080319367</v>
      </c>
      <c r="AH49" s="418">
        <v>7474.507727107197</v>
      </c>
      <c r="AI49" s="211">
        <v>45</v>
      </c>
    </row>
    <row r="50" spans="1:35" s="337" customFormat="1" ht="9" customHeight="1">
      <c r="A50" s="344"/>
      <c r="C50" s="453" t="s">
        <v>382</v>
      </c>
      <c r="D50" s="188">
        <v>46</v>
      </c>
      <c r="E50" s="400" t="s">
        <v>336</v>
      </c>
      <c r="F50" s="400" t="s">
        <v>336</v>
      </c>
      <c r="G50" s="712" t="s">
        <v>336</v>
      </c>
      <c r="H50" s="990"/>
      <c r="I50" s="400" t="s">
        <v>336</v>
      </c>
      <c r="J50" s="400" t="s">
        <v>336</v>
      </c>
      <c r="K50" s="400">
        <v>1.4044629452709159</v>
      </c>
      <c r="L50" s="404" t="s">
        <v>336</v>
      </c>
      <c r="M50" s="706"/>
      <c r="N50" s="721">
        <v>0.7024361948955917</v>
      </c>
      <c r="O50" s="401"/>
      <c r="P50" s="407">
        <v>1.681486283608571</v>
      </c>
      <c r="Q50" s="400" t="s">
        <v>336</v>
      </c>
      <c r="R50" s="400" t="s">
        <v>336</v>
      </c>
      <c r="S50" s="400" t="s">
        <v>336</v>
      </c>
      <c r="T50" s="404" t="s">
        <v>336</v>
      </c>
      <c r="U50" s="400" t="s">
        <v>336</v>
      </c>
      <c r="V50" s="404">
        <v>1.0730986761293846</v>
      </c>
      <c r="W50" s="402"/>
      <c r="X50" s="402"/>
      <c r="Y50" s="402"/>
      <c r="Z50" s="400" t="s">
        <v>336</v>
      </c>
      <c r="AA50" s="402"/>
      <c r="AB50" s="402"/>
      <c r="AC50" s="400">
        <v>4.9397434147673005</v>
      </c>
      <c r="AD50" s="712" t="s">
        <v>336</v>
      </c>
      <c r="AE50" s="466" t="s">
        <v>336</v>
      </c>
      <c r="AF50" s="722">
        <v>1.1093003957963696</v>
      </c>
      <c r="AG50" s="722">
        <v>8.747168008734818</v>
      </c>
      <c r="AH50" s="722">
        <v>9.856468404531187</v>
      </c>
      <c r="AI50" s="191">
        <v>46</v>
      </c>
    </row>
    <row r="51" spans="1:35" s="337" customFormat="1" ht="9" customHeight="1">
      <c r="A51" s="344"/>
      <c r="C51" s="424" t="s">
        <v>384</v>
      </c>
      <c r="D51" s="253" t="s">
        <v>664</v>
      </c>
      <c r="E51" s="179" t="s">
        <v>336</v>
      </c>
      <c r="F51" s="179" t="s">
        <v>336</v>
      </c>
      <c r="G51" s="680" t="s">
        <v>336</v>
      </c>
      <c r="H51" s="278"/>
      <c r="I51" s="179" t="s">
        <v>336</v>
      </c>
      <c r="J51" s="179" t="s">
        <v>336</v>
      </c>
      <c r="K51" s="179" t="s">
        <v>336</v>
      </c>
      <c r="L51" s="183" t="s">
        <v>336</v>
      </c>
      <c r="M51" s="706"/>
      <c r="N51" s="694" t="s">
        <v>336</v>
      </c>
      <c r="O51" s="401"/>
      <c r="P51" s="189">
        <v>9.981165552067695</v>
      </c>
      <c r="Q51" s="179" t="s">
        <v>336</v>
      </c>
      <c r="R51" s="179" t="s">
        <v>336</v>
      </c>
      <c r="S51" s="179" t="s">
        <v>336</v>
      </c>
      <c r="T51" s="183" t="s">
        <v>336</v>
      </c>
      <c r="U51" s="179" t="s">
        <v>336</v>
      </c>
      <c r="V51" s="183">
        <v>76.21599426777674</v>
      </c>
      <c r="W51" s="402"/>
      <c r="X51" s="402"/>
      <c r="Y51" s="402"/>
      <c r="Z51" s="400" t="s">
        <v>336</v>
      </c>
      <c r="AA51" s="402"/>
      <c r="AB51" s="402"/>
      <c r="AC51" s="400">
        <v>45.89729766616624</v>
      </c>
      <c r="AD51" s="712">
        <v>6.489661525863246</v>
      </c>
      <c r="AE51" s="466" t="s">
        <v>336</v>
      </c>
      <c r="AF51" s="693">
        <v>76.2300177425959</v>
      </c>
      <c r="AG51" s="693">
        <v>62.479357172103185</v>
      </c>
      <c r="AH51" s="693">
        <v>138.70937491469908</v>
      </c>
      <c r="AI51" s="695" t="s">
        <v>664</v>
      </c>
    </row>
    <row r="52" spans="1:35" s="337" customFormat="1" ht="9" customHeight="1">
      <c r="A52" s="344"/>
      <c r="C52" s="424" t="s">
        <v>387</v>
      </c>
      <c r="D52" s="188" t="s">
        <v>665</v>
      </c>
      <c r="E52" s="179" t="s">
        <v>336</v>
      </c>
      <c r="F52" s="179" t="s">
        <v>336</v>
      </c>
      <c r="G52" s="680" t="s">
        <v>336</v>
      </c>
      <c r="H52" s="278"/>
      <c r="I52" s="179" t="s">
        <v>336</v>
      </c>
      <c r="J52" s="179" t="s">
        <v>336</v>
      </c>
      <c r="K52" s="179" t="s">
        <v>336</v>
      </c>
      <c r="L52" s="183" t="s">
        <v>336</v>
      </c>
      <c r="M52" s="706"/>
      <c r="N52" s="694" t="s">
        <v>336</v>
      </c>
      <c r="O52" s="401"/>
      <c r="P52" s="189">
        <v>0.5449024157226696</v>
      </c>
      <c r="Q52" s="179" t="s">
        <v>336</v>
      </c>
      <c r="R52" s="179" t="s">
        <v>336</v>
      </c>
      <c r="S52" s="179" t="s">
        <v>336</v>
      </c>
      <c r="T52" s="183" t="s">
        <v>336</v>
      </c>
      <c r="U52" s="179" t="s">
        <v>336</v>
      </c>
      <c r="V52" s="183">
        <v>6.925871980346663</v>
      </c>
      <c r="W52" s="402"/>
      <c r="X52" s="402"/>
      <c r="Y52" s="402"/>
      <c r="Z52" s="400" t="s">
        <v>336</v>
      </c>
      <c r="AA52" s="402"/>
      <c r="AB52" s="402"/>
      <c r="AC52" s="400">
        <v>12.160010918520541</v>
      </c>
      <c r="AD52" s="712">
        <v>1.433328783949775</v>
      </c>
      <c r="AE52" s="466" t="s">
        <v>336</v>
      </c>
      <c r="AF52" s="693">
        <v>6.925871980346663</v>
      </c>
      <c r="AG52" s="693">
        <v>14.364494336017472</v>
      </c>
      <c r="AH52" s="693">
        <v>21.290366316364135</v>
      </c>
      <c r="AI52" s="191" t="s">
        <v>665</v>
      </c>
    </row>
    <row r="53" spans="1:35" s="337" customFormat="1" ht="9" customHeight="1">
      <c r="A53" s="344"/>
      <c r="C53" s="424" t="s">
        <v>388</v>
      </c>
      <c r="D53" s="188" t="s">
        <v>666</v>
      </c>
      <c r="E53" s="179" t="s">
        <v>336</v>
      </c>
      <c r="F53" s="179" t="s">
        <v>336</v>
      </c>
      <c r="G53" s="680" t="s">
        <v>336</v>
      </c>
      <c r="H53" s="278"/>
      <c r="I53" s="179" t="s">
        <v>336</v>
      </c>
      <c r="J53" s="179" t="s">
        <v>336</v>
      </c>
      <c r="K53" s="179" t="s">
        <v>336</v>
      </c>
      <c r="L53" s="183" t="s">
        <v>336</v>
      </c>
      <c r="M53" s="706"/>
      <c r="N53" s="694" t="s">
        <v>336</v>
      </c>
      <c r="O53" s="401"/>
      <c r="P53" s="189">
        <v>0.9337041080933534</v>
      </c>
      <c r="Q53" s="179">
        <v>3.58257131158728</v>
      </c>
      <c r="R53" s="179" t="s">
        <v>336</v>
      </c>
      <c r="S53" s="179" t="s">
        <v>336</v>
      </c>
      <c r="T53" s="183">
        <v>0.57929575542514</v>
      </c>
      <c r="U53" s="179" t="s">
        <v>336</v>
      </c>
      <c r="V53" s="183">
        <v>69.87160966289068</v>
      </c>
      <c r="W53" s="402"/>
      <c r="X53" s="402"/>
      <c r="Y53" s="402"/>
      <c r="Z53" s="400">
        <v>307.43861744233664</v>
      </c>
      <c r="AA53" s="402"/>
      <c r="AB53" s="402"/>
      <c r="AC53" s="400">
        <v>114.80066875938313</v>
      </c>
      <c r="AD53" s="712">
        <v>66.35952640917156</v>
      </c>
      <c r="AE53" s="466" t="s">
        <v>336</v>
      </c>
      <c r="AF53" s="693">
        <v>377.4163458441382</v>
      </c>
      <c r="AG53" s="693">
        <v>190.31742186433738</v>
      </c>
      <c r="AH53" s="693">
        <v>567.7337677084755</v>
      </c>
      <c r="AI53" s="191" t="s">
        <v>666</v>
      </c>
    </row>
    <row r="54" spans="1:35" s="337" customFormat="1" ht="9" customHeight="1">
      <c r="A54" s="344"/>
      <c r="C54" s="424" t="s">
        <v>389</v>
      </c>
      <c r="D54" s="253" t="s">
        <v>667</v>
      </c>
      <c r="E54" s="179" t="s">
        <v>336</v>
      </c>
      <c r="F54" s="179" t="s">
        <v>336</v>
      </c>
      <c r="G54" s="680" t="s">
        <v>336</v>
      </c>
      <c r="H54" s="278"/>
      <c r="I54" s="179" t="s">
        <v>336</v>
      </c>
      <c r="J54" s="179" t="s">
        <v>336</v>
      </c>
      <c r="K54" s="179" t="s">
        <v>336</v>
      </c>
      <c r="L54" s="179" t="s">
        <v>336</v>
      </c>
      <c r="M54" s="706"/>
      <c r="N54" s="694" t="s">
        <v>336</v>
      </c>
      <c r="O54" s="401"/>
      <c r="P54" s="189">
        <v>2.3371093216869117</v>
      </c>
      <c r="Q54" s="179">
        <v>3.0218370410809334</v>
      </c>
      <c r="R54" s="179" t="s">
        <v>336</v>
      </c>
      <c r="S54" s="179" t="s">
        <v>336</v>
      </c>
      <c r="T54" s="183" t="s">
        <v>336</v>
      </c>
      <c r="U54" s="179" t="s">
        <v>336</v>
      </c>
      <c r="V54" s="183">
        <v>69.70052026750376</v>
      </c>
      <c r="W54" s="402"/>
      <c r="X54" s="402"/>
      <c r="Y54" s="402"/>
      <c r="Z54" s="400" t="s">
        <v>336</v>
      </c>
      <c r="AA54" s="402"/>
      <c r="AB54" s="402"/>
      <c r="AC54" s="400">
        <v>57.626532004913344</v>
      </c>
      <c r="AD54" s="712">
        <v>5.922000818889041</v>
      </c>
      <c r="AE54" s="466" t="s">
        <v>336</v>
      </c>
      <c r="AF54" s="693">
        <v>69.70065674901052</v>
      </c>
      <c r="AG54" s="693">
        <v>68.92010372594514</v>
      </c>
      <c r="AH54" s="693">
        <v>138.62076047495566</v>
      </c>
      <c r="AI54" s="695" t="s">
        <v>667</v>
      </c>
    </row>
    <row r="55" spans="1:35" s="337" customFormat="1" ht="9" customHeight="1">
      <c r="A55" s="344"/>
      <c r="C55" s="424" t="s">
        <v>390</v>
      </c>
      <c r="D55" s="188">
        <v>57</v>
      </c>
      <c r="E55" s="400" t="s">
        <v>336</v>
      </c>
      <c r="F55" s="400" t="s">
        <v>336</v>
      </c>
      <c r="G55" s="712" t="s">
        <v>336</v>
      </c>
      <c r="H55" s="990"/>
      <c r="I55" s="400" t="s">
        <v>336</v>
      </c>
      <c r="J55" s="400" t="s">
        <v>336</v>
      </c>
      <c r="K55" s="400" t="s">
        <v>336</v>
      </c>
      <c r="L55" s="404" t="s">
        <v>336</v>
      </c>
      <c r="M55" s="706"/>
      <c r="N55" s="467" t="s">
        <v>336</v>
      </c>
      <c r="O55" s="401"/>
      <c r="P55" s="407">
        <v>5.072983485737683</v>
      </c>
      <c r="Q55" s="400" t="s">
        <v>336</v>
      </c>
      <c r="R55" s="400" t="s">
        <v>336</v>
      </c>
      <c r="S55" s="400" t="s">
        <v>336</v>
      </c>
      <c r="T55" s="404" t="s">
        <v>336</v>
      </c>
      <c r="U55" s="400" t="s">
        <v>336</v>
      </c>
      <c r="V55" s="404">
        <v>31.378661389381744</v>
      </c>
      <c r="W55" s="402"/>
      <c r="X55" s="402"/>
      <c r="Y55" s="402"/>
      <c r="Z55" s="400">
        <v>2.8206974204995223</v>
      </c>
      <c r="AA55" s="402"/>
      <c r="AB55" s="402"/>
      <c r="AC55" s="400">
        <v>83.69668349938586</v>
      </c>
      <c r="AD55" s="712">
        <v>2.6940767026067967</v>
      </c>
      <c r="AE55" s="466" t="s">
        <v>336</v>
      </c>
      <c r="AF55" s="722">
        <v>34.19935880988127</v>
      </c>
      <c r="AG55" s="722">
        <v>91.65225876893683</v>
      </c>
      <c r="AH55" s="722">
        <v>125.8516175788181</v>
      </c>
      <c r="AI55" s="191">
        <v>57</v>
      </c>
    </row>
    <row r="56" spans="1:35" s="337" customFormat="1" ht="9" customHeight="1">
      <c r="A56" s="344"/>
      <c r="C56" s="424" t="s">
        <v>391</v>
      </c>
      <c r="D56" s="254"/>
      <c r="E56" s="402"/>
      <c r="F56" s="402"/>
      <c r="G56" s="711"/>
      <c r="H56" s="990"/>
      <c r="I56" s="402"/>
      <c r="J56" s="402"/>
      <c r="K56" s="402"/>
      <c r="L56" s="401"/>
      <c r="M56" s="706"/>
      <c r="N56" s="408"/>
      <c r="O56" s="401"/>
      <c r="P56" s="403"/>
      <c r="Q56" s="402"/>
      <c r="R56" s="402"/>
      <c r="S56" s="402"/>
      <c r="T56" s="401"/>
      <c r="U56" s="402"/>
      <c r="V56" s="401"/>
      <c r="W56" s="402"/>
      <c r="X56" s="402"/>
      <c r="Y56" s="402"/>
      <c r="Z56" s="402"/>
      <c r="AA56" s="402"/>
      <c r="AB56" s="408"/>
      <c r="AC56" s="402"/>
      <c r="AD56" s="711"/>
      <c r="AE56" s="990"/>
      <c r="AF56" s="723"/>
      <c r="AG56" s="723"/>
      <c r="AH56" s="723"/>
      <c r="AI56" s="255"/>
    </row>
    <row r="57" spans="1:35" s="337" customFormat="1" ht="9" customHeight="1">
      <c r="A57" s="344"/>
      <c r="C57" s="424" t="s">
        <v>392</v>
      </c>
      <c r="D57" s="253" t="s">
        <v>668</v>
      </c>
      <c r="E57" s="179" t="s">
        <v>336</v>
      </c>
      <c r="F57" s="179" t="s">
        <v>336</v>
      </c>
      <c r="G57" s="680">
        <v>23.54718848096083</v>
      </c>
      <c r="H57" s="278"/>
      <c r="I57" s="179" t="s">
        <v>336</v>
      </c>
      <c r="J57" s="179">
        <v>1.7627269005049817</v>
      </c>
      <c r="K57" s="179">
        <v>93.85208816705337</v>
      </c>
      <c r="L57" s="179" t="s">
        <v>336</v>
      </c>
      <c r="M57" s="706"/>
      <c r="N57" s="694" t="s">
        <v>336</v>
      </c>
      <c r="O57" s="401"/>
      <c r="P57" s="189">
        <v>7.598642009007779</v>
      </c>
      <c r="Q57" s="179">
        <v>12.962774669032346</v>
      </c>
      <c r="R57" s="179" t="s">
        <v>336</v>
      </c>
      <c r="S57" s="179" t="s">
        <v>336</v>
      </c>
      <c r="T57" s="183" t="s">
        <v>336</v>
      </c>
      <c r="U57" s="179" t="s">
        <v>336</v>
      </c>
      <c r="V57" s="183">
        <v>175.638424184523</v>
      </c>
      <c r="W57" s="402"/>
      <c r="X57" s="402"/>
      <c r="Y57" s="402"/>
      <c r="Z57" s="400">
        <v>76.69803466630272</v>
      </c>
      <c r="AA57" s="402"/>
      <c r="AB57" s="402"/>
      <c r="AC57" s="400">
        <v>97.70889859424048</v>
      </c>
      <c r="AD57" s="712">
        <v>1.918384058960011</v>
      </c>
      <c r="AE57" s="466">
        <v>35.633376552477145</v>
      </c>
      <c r="AF57" s="693">
        <v>252.33669769346255</v>
      </c>
      <c r="AG57" s="693">
        <v>275.6388835812748</v>
      </c>
      <c r="AH57" s="693">
        <v>527.9755812747374</v>
      </c>
      <c r="AI57" s="695" t="s">
        <v>668</v>
      </c>
    </row>
    <row r="58" spans="1:35" s="337" customFormat="1" ht="9" customHeight="1">
      <c r="A58" s="344"/>
      <c r="C58" s="424" t="s">
        <v>393</v>
      </c>
      <c r="D58" s="188" t="s">
        <v>669</v>
      </c>
      <c r="E58" s="179" t="s">
        <v>336</v>
      </c>
      <c r="F58" s="179" t="s">
        <v>336</v>
      </c>
      <c r="G58" s="680">
        <v>5.14385150812065</v>
      </c>
      <c r="H58" s="278"/>
      <c r="I58" s="179" t="s">
        <v>336</v>
      </c>
      <c r="J58" s="179" t="s">
        <v>336</v>
      </c>
      <c r="K58" s="179" t="s">
        <v>336</v>
      </c>
      <c r="L58" s="179" t="s">
        <v>336</v>
      </c>
      <c r="M58" s="706"/>
      <c r="N58" s="694" t="s">
        <v>336</v>
      </c>
      <c r="O58" s="401"/>
      <c r="P58" s="189" t="s">
        <v>336</v>
      </c>
      <c r="Q58" s="179" t="s">
        <v>336</v>
      </c>
      <c r="R58" s="179" t="s">
        <v>336</v>
      </c>
      <c r="S58" s="179" t="s">
        <v>336</v>
      </c>
      <c r="T58" s="183" t="s">
        <v>336</v>
      </c>
      <c r="U58" s="179" t="s">
        <v>336</v>
      </c>
      <c r="V58" s="183">
        <v>72.86134270506346</v>
      </c>
      <c r="W58" s="402"/>
      <c r="X58" s="402"/>
      <c r="Y58" s="402"/>
      <c r="Z58" s="400" t="s">
        <v>336</v>
      </c>
      <c r="AA58" s="402"/>
      <c r="AB58" s="402"/>
      <c r="AC58" s="400">
        <v>100.9033028524635</v>
      </c>
      <c r="AD58" s="712" t="s">
        <v>336</v>
      </c>
      <c r="AE58" s="466" t="s">
        <v>336</v>
      </c>
      <c r="AF58" s="693">
        <v>72.86134270506346</v>
      </c>
      <c r="AG58" s="693">
        <v>106.31312269687459</v>
      </c>
      <c r="AH58" s="693">
        <v>179.17446540193805</v>
      </c>
      <c r="AI58" s="191" t="s">
        <v>669</v>
      </c>
    </row>
    <row r="59" spans="1:35" s="337" customFormat="1" ht="9" customHeight="1">
      <c r="A59" s="344"/>
      <c r="C59" s="424" t="s">
        <v>394</v>
      </c>
      <c r="D59" s="188">
        <v>63</v>
      </c>
      <c r="E59" s="400" t="s">
        <v>336</v>
      </c>
      <c r="F59" s="400" t="s">
        <v>336</v>
      </c>
      <c r="G59" s="712" t="s">
        <v>336</v>
      </c>
      <c r="H59" s="990"/>
      <c r="I59" s="400" t="s">
        <v>336</v>
      </c>
      <c r="J59" s="400" t="s">
        <v>336</v>
      </c>
      <c r="K59" s="400" t="s">
        <v>336</v>
      </c>
      <c r="L59" s="404" t="s">
        <v>336</v>
      </c>
      <c r="M59" s="706"/>
      <c r="N59" s="467" t="s">
        <v>336</v>
      </c>
      <c r="O59" s="401"/>
      <c r="P59" s="407">
        <v>5.119762522178245</v>
      </c>
      <c r="Q59" s="400" t="s">
        <v>336</v>
      </c>
      <c r="R59" s="400" t="s">
        <v>336</v>
      </c>
      <c r="S59" s="400" t="s">
        <v>336</v>
      </c>
      <c r="T59" s="404">
        <v>0.7678449570083254</v>
      </c>
      <c r="U59" s="400" t="s">
        <v>336</v>
      </c>
      <c r="V59" s="404">
        <v>36.04896874573496</v>
      </c>
      <c r="W59" s="402"/>
      <c r="X59" s="402"/>
      <c r="Y59" s="402"/>
      <c r="Z59" s="400">
        <v>0.5042309267094309</v>
      </c>
      <c r="AA59" s="402"/>
      <c r="AB59" s="402"/>
      <c r="AC59" s="400">
        <v>63.45141258359494</v>
      </c>
      <c r="AD59" s="712">
        <v>3.1179200218370413</v>
      </c>
      <c r="AE59" s="466" t="s">
        <v>336</v>
      </c>
      <c r="AF59" s="722">
        <v>36.58445393749148</v>
      </c>
      <c r="AG59" s="722">
        <v>72.45694008461855</v>
      </c>
      <c r="AH59" s="722">
        <v>109.04139402211004</v>
      </c>
      <c r="AI59" s="191">
        <v>63</v>
      </c>
    </row>
    <row r="60" spans="1:35" s="337" customFormat="1" ht="9" customHeight="1">
      <c r="A60" s="344"/>
      <c r="C60" s="424" t="s">
        <v>395</v>
      </c>
      <c r="D60" s="188">
        <v>64</v>
      </c>
      <c r="E60" s="400" t="s">
        <v>336</v>
      </c>
      <c r="F60" s="400" t="s">
        <v>336</v>
      </c>
      <c r="G60" s="712" t="s">
        <v>336</v>
      </c>
      <c r="H60" s="990"/>
      <c r="I60" s="400" t="s">
        <v>336</v>
      </c>
      <c r="J60" s="400" t="s">
        <v>336</v>
      </c>
      <c r="K60" s="400" t="s">
        <v>336</v>
      </c>
      <c r="L60" s="404" t="s">
        <v>336</v>
      </c>
      <c r="M60" s="706"/>
      <c r="N60" s="467" t="s">
        <v>336</v>
      </c>
      <c r="O60" s="401"/>
      <c r="P60" s="407">
        <v>3.8511669168827627</v>
      </c>
      <c r="Q60" s="400" t="s">
        <v>336</v>
      </c>
      <c r="R60" s="400" t="s">
        <v>336</v>
      </c>
      <c r="S60" s="400" t="s">
        <v>336</v>
      </c>
      <c r="T60" s="404">
        <v>0.570083253719121</v>
      </c>
      <c r="U60" s="400" t="s">
        <v>336</v>
      </c>
      <c r="V60" s="404">
        <v>10.73856667121605</v>
      </c>
      <c r="W60" s="402"/>
      <c r="X60" s="402"/>
      <c r="Y60" s="402"/>
      <c r="Z60" s="400">
        <v>0.5435376006551113</v>
      </c>
      <c r="AA60" s="402"/>
      <c r="AB60" s="402"/>
      <c r="AC60" s="400">
        <v>21.72307902279241</v>
      </c>
      <c r="AD60" s="712">
        <v>2.6071038624266416</v>
      </c>
      <c r="AE60" s="466" t="s">
        <v>336</v>
      </c>
      <c r="AF60" s="722">
        <v>11.282104271871162</v>
      </c>
      <c r="AG60" s="722">
        <v>28.751433055820936</v>
      </c>
      <c r="AH60" s="722">
        <v>40.0335373276921</v>
      </c>
      <c r="AI60" s="191">
        <v>64</v>
      </c>
    </row>
    <row r="61" spans="1:35" s="337" customFormat="1" ht="9" customHeight="1">
      <c r="A61" s="344"/>
      <c r="C61" s="424" t="s">
        <v>396</v>
      </c>
      <c r="D61" s="254"/>
      <c r="E61" s="402"/>
      <c r="F61" s="402"/>
      <c r="G61" s="711"/>
      <c r="H61" s="990"/>
      <c r="I61" s="402"/>
      <c r="J61" s="402"/>
      <c r="K61" s="402"/>
      <c r="L61" s="401"/>
      <c r="M61" s="706"/>
      <c r="N61" s="408"/>
      <c r="O61" s="401"/>
      <c r="P61" s="403"/>
      <c r="Q61" s="402"/>
      <c r="R61" s="402"/>
      <c r="S61" s="402"/>
      <c r="T61" s="401"/>
      <c r="U61" s="402"/>
      <c r="V61" s="401"/>
      <c r="W61" s="402"/>
      <c r="X61" s="402"/>
      <c r="Y61" s="402"/>
      <c r="Z61" s="402"/>
      <c r="AA61" s="402"/>
      <c r="AB61" s="408"/>
      <c r="AC61" s="402"/>
      <c r="AD61" s="711"/>
      <c r="AE61" s="990"/>
      <c r="AF61" s="723"/>
      <c r="AG61" s="723"/>
      <c r="AH61" s="723"/>
      <c r="AI61" s="255"/>
    </row>
    <row r="62" spans="1:35" s="337" customFormat="1" ht="9" customHeight="1">
      <c r="A62" s="344"/>
      <c r="C62" s="424" t="s">
        <v>397</v>
      </c>
      <c r="D62" s="188" t="s">
        <v>670</v>
      </c>
      <c r="E62" s="179" t="s">
        <v>336</v>
      </c>
      <c r="F62" s="179" t="s">
        <v>336</v>
      </c>
      <c r="G62" s="680" t="s">
        <v>336</v>
      </c>
      <c r="H62" s="278"/>
      <c r="I62" s="179" t="s">
        <v>336</v>
      </c>
      <c r="J62" s="179" t="s">
        <v>336</v>
      </c>
      <c r="K62" s="179" t="s">
        <v>336</v>
      </c>
      <c r="L62" s="179" t="s">
        <v>336</v>
      </c>
      <c r="M62" s="706"/>
      <c r="N62" s="694" t="s">
        <v>336</v>
      </c>
      <c r="O62" s="401"/>
      <c r="P62" s="189">
        <v>0.5912037668895865</v>
      </c>
      <c r="Q62" s="179" t="s">
        <v>336</v>
      </c>
      <c r="R62" s="179" t="s">
        <v>336</v>
      </c>
      <c r="S62" s="179" t="s">
        <v>336</v>
      </c>
      <c r="T62" s="183" t="s">
        <v>336</v>
      </c>
      <c r="U62" s="179" t="s">
        <v>336</v>
      </c>
      <c r="V62" s="183">
        <v>9.584254674491607</v>
      </c>
      <c r="W62" s="402"/>
      <c r="X62" s="402"/>
      <c r="Y62" s="402"/>
      <c r="Z62" s="400" t="s">
        <v>336</v>
      </c>
      <c r="AA62" s="402"/>
      <c r="AB62" s="402"/>
      <c r="AC62" s="400">
        <v>41.86946908693873</v>
      </c>
      <c r="AD62" s="712">
        <v>2.6695441517674356</v>
      </c>
      <c r="AE62" s="466" t="s">
        <v>336</v>
      </c>
      <c r="AF62" s="693">
        <v>9.584254674491607</v>
      </c>
      <c r="AG62" s="693">
        <v>45.88161594103999</v>
      </c>
      <c r="AH62" s="693">
        <v>55.67377671625495</v>
      </c>
      <c r="AI62" s="191" t="s">
        <v>670</v>
      </c>
    </row>
    <row r="63" spans="1:35" ht="9" customHeight="1">
      <c r="A63" s="344"/>
      <c r="B63" s="337"/>
      <c r="C63" s="424" t="s">
        <v>398</v>
      </c>
      <c r="D63" s="188">
        <v>68</v>
      </c>
      <c r="E63" s="400" t="s">
        <v>336</v>
      </c>
      <c r="F63" s="400" t="s">
        <v>336</v>
      </c>
      <c r="G63" s="712" t="s">
        <v>336</v>
      </c>
      <c r="H63" s="990"/>
      <c r="I63" s="400" t="s">
        <v>336</v>
      </c>
      <c r="J63" s="400" t="s">
        <v>336</v>
      </c>
      <c r="K63" s="400" t="s">
        <v>336</v>
      </c>
      <c r="L63" s="404" t="s">
        <v>336</v>
      </c>
      <c r="M63" s="706"/>
      <c r="N63" s="467" t="s">
        <v>336</v>
      </c>
      <c r="O63" s="401"/>
      <c r="P63" s="407" t="s">
        <v>336</v>
      </c>
      <c r="Q63" s="400" t="s">
        <v>336</v>
      </c>
      <c r="R63" s="400" t="s">
        <v>336</v>
      </c>
      <c r="S63" s="400" t="s">
        <v>336</v>
      </c>
      <c r="T63" s="404" t="s">
        <v>336</v>
      </c>
      <c r="U63" s="400" t="s">
        <v>336</v>
      </c>
      <c r="V63" s="404">
        <v>2.4158255766343664</v>
      </c>
      <c r="W63" s="402"/>
      <c r="X63" s="402"/>
      <c r="Y63" s="402"/>
      <c r="Z63" s="400" t="s">
        <v>336</v>
      </c>
      <c r="AA63" s="402"/>
      <c r="AB63" s="402"/>
      <c r="AC63" s="400">
        <v>10.778995496110278</v>
      </c>
      <c r="AD63" s="712">
        <v>4.335369182475775</v>
      </c>
      <c r="AE63" s="466" t="s">
        <v>336</v>
      </c>
      <c r="AF63" s="722">
        <v>2.5807293571721037</v>
      </c>
      <c r="AG63" s="722">
        <v>15.469933124061692</v>
      </c>
      <c r="AH63" s="722">
        <v>18.050662481233797</v>
      </c>
      <c r="AI63" s="191">
        <v>68</v>
      </c>
    </row>
    <row r="64" spans="1:35" ht="9" customHeight="1">
      <c r="A64" s="409" t="s">
        <v>399</v>
      </c>
      <c r="B64" s="454"/>
      <c r="C64" s="424" t="s">
        <v>400</v>
      </c>
      <c r="D64" s="254"/>
      <c r="E64" s="402"/>
      <c r="F64" s="402"/>
      <c r="G64" s="711"/>
      <c r="H64" s="990"/>
      <c r="I64" s="402"/>
      <c r="J64" s="402"/>
      <c r="K64" s="402"/>
      <c r="L64" s="401"/>
      <c r="M64" s="706"/>
      <c r="N64" s="408"/>
      <c r="O64" s="401"/>
      <c r="P64" s="403"/>
      <c r="Q64" s="402"/>
      <c r="R64" s="402"/>
      <c r="S64" s="402"/>
      <c r="T64" s="401"/>
      <c r="U64" s="402"/>
      <c r="V64" s="401"/>
      <c r="W64" s="402"/>
      <c r="X64" s="402"/>
      <c r="Y64" s="402"/>
      <c r="Z64" s="402"/>
      <c r="AA64" s="402"/>
      <c r="AB64" s="408"/>
      <c r="AC64" s="402"/>
      <c r="AD64" s="711"/>
      <c r="AE64" s="990"/>
      <c r="AF64" s="723"/>
      <c r="AG64" s="723"/>
      <c r="AH64" s="723"/>
      <c r="AI64" s="255"/>
    </row>
    <row r="65" spans="1:35" ht="9" customHeight="1">
      <c r="A65" s="409" t="s">
        <v>340</v>
      </c>
      <c r="B65" s="454"/>
      <c r="C65" s="424" t="s">
        <v>401</v>
      </c>
      <c r="D65" s="253" t="s">
        <v>671</v>
      </c>
      <c r="E65" s="179" t="s">
        <v>336</v>
      </c>
      <c r="F65" s="179" t="s">
        <v>336</v>
      </c>
      <c r="G65" s="680" t="s">
        <v>336</v>
      </c>
      <c r="H65" s="278"/>
      <c r="I65" s="179" t="s">
        <v>336</v>
      </c>
      <c r="J65" s="179" t="s">
        <v>336</v>
      </c>
      <c r="K65" s="179" t="s">
        <v>336</v>
      </c>
      <c r="L65" s="179" t="s">
        <v>336</v>
      </c>
      <c r="M65" s="706"/>
      <c r="N65" s="694" t="s">
        <v>336</v>
      </c>
      <c r="O65" s="401"/>
      <c r="P65" s="189">
        <v>1.5344615804558484</v>
      </c>
      <c r="Q65" s="179" t="s">
        <v>336</v>
      </c>
      <c r="R65" s="179" t="s">
        <v>336</v>
      </c>
      <c r="S65" s="179" t="s">
        <v>336</v>
      </c>
      <c r="T65" s="183" t="s">
        <v>336</v>
      </c>
      <c r="U65" s="179" t="s">
        <v>336</v>
      </c>
      <c r="V65" s="183">
        <v>31.894095264091717</v>
      </c>
      <c r="W65" s="402"/>
      <c r="X65" s="402"/>
      <c r="Y65" s="402"/>
      <c r="Z65" s="400" t="s">
        <v>336</v>
      </c>
      <c r="AA65" s="402"/>
      <c r="AB65" s="402"/>
      <c r="AC65" s="400">
        <v>49.534147672990315</v>
      </c>
      <c r="AD65" s="712">
        <v>8.984816432373414</v>
      </c>
      <c r="AE65" s="466" t="s">
        <v>336</v>
      </c>
      <c r="AF65" s="693">
        <v>32.09414303261908</v>
      </c>
      <c r="AG65" s="693">
        <v>60.61163504845094</v>
      </c>
      <c r="AH65" s="693">
        <v>92.70577808107002</v>
      </c>
      <c r="AI65" s="695" t="s">
        <v>671</v>
      </c>
    </row>
    <row r="66" spans="1:35" ht="9" customHeight="1">
      <c r="A66" s="409" t="s">
        <v>402</v>
      </c>
      <c r="B66" s="454"/>
      <c r="C66" s="424" t="s">
        <v>403</v>
      </c>
      <c r="D66" s="254"/>
      <c r="E66" s="402"/>
      <c r="F66" s="402"/>
      <c r="G66" s="711"/>
      <c r="H66" s="990"/>
      <c r="I66" s="402"/>
      <c r="J66" s="402"/>
      <c r="K66" s="402"/>
      <c r="L66" s="401"/>
      <c r="M66" s="706"/>
      <c r="N66" s="408"/>
      <c r="O66" s="401"/>
      <c r="P66" s="403"/>
      <c r="Q66" s="402"/>
      <c r="R66" s="402"/>
      <c r="S66" s="402"/>
      <c r="T66" s="401"/>
      <c r="U66" s="402"/>
      <c r="V66" s="401"/>
      <c r="W66" s="402"/>
      <c r="X66" s="402"/>
      <c r="Y66" s="402"/>
      <c r="Z66" s="402"/>
      <c r="AA66" s="402"/>
      <c r="AB66" s="408"/>
      <c r="AC66" s="402"/>
      <c r="AD66" s="711"/>
      <c r="AE66" s="990"/>
      <c r="AF66" s="723"/>
      <c r="AG66" s="723"/>
      <c r="AH66" s="723"/>
      <c r="AI66" s="255"/>
    </row>
    <row r="67" spans="1:35" ht="9" customHeight="1">
      <c r="A67" s="409" t="s">
        <v>404</v>
      </c>
      <c r="B67" s="454"/>
      <c r="C67" s="424" t="s">
        <v>405</v>
      </c>
      <c r="D67" s="188">
        <v>71</v>
      </c>
      <c r="E67" s="400" t="s">
        <v>336</v>
      </c>
      <c r="F67" s="400" t="s">
        <v>336</v>
      </c>
      <c r="G67" s="712" t="s">
        <v>336</v>
      </c>
      <c r="H67" s="990"/>
      <c r="I67" s="400" t="s">
        <v>336</v>
      </c>
      <c r="J67" s="400" t="s">
        <v>336</v>
      </c>
      <c r="K67" s="400" t="s">
        <v>336</v>
      </c>
      <c r="L67" s="404" t="s">
        <v>336</v>
      </c>
      <c r="M67" s="706"/>
      <c r="N67" s="467" t="s">
        <v>336</v>
      </c>
      <c r="O67" s="401"/>
      <c r="P67" s="407">
        <v>1.4429507301760611</v>
      </c>
      <c r="Q67" s="400" t="s">
        <v>336</v>
      </c>
      <c r="R67" s="400" t="s">
        <v>336</v>
      </c>
      <c r="S67" s="400" t="s">
        <v>336</v>
      </c>
      <c r="T67" s="404" t="s">
        <v>336</v>
      </c>
      <c r="U67" s="400" t="s">
        <v>336</v>
      </c>
      <c r="V67" s="404">
        <v>3.4564389245257274</v>
      </c>
      <c r="W67" s="402"/>
      <c r="X67" s="402"/>
      <c r="Y67" s="402"/>
      <c r="Z67" s="400">
        <v>3.380476320458578</v>
      </c>
      <c r="AA67" s="402"/>
      <c r="AB67" s="402"/>
      <c r="AC67" s="400">
        <v>7.904080797052</v>
      </c>
      <c r="AD67" s="712" t="s">
        <v>336</v>
      </c>
      <c r="AE67" s="466" t="s">
        <v>336</v>
      </c>
      <c r="AF67" s="722">
        <v>6.836915244984306</v>
      </c>
      <c r="AG67" s="722">
        <v>9.56761976252218</v>
      </c>
      <c r="AH67" s="722">
        <v>16.404535007506485</v>
      </c>
      <c r="AI67" s="191">
        <v>71</v>
      </c>
    </row>
    <row r="68" spans="1:35" ht="9" customHeight="1">
      <c r="A68" s="344"/>
      <c r="B68" s="455"/>
      <c r="C68" s="424" t="s">
        <v>406</v>
      </c>
      <c r="D68" s="188">
        <v>72</v>
      </c>
      <c r="E68" s="400" t="s">
        <v>336</v>
      </c>
      <c r="F68" s="400" t="s">
        <v>336</v>
      </c>
      <c r="G68" s="712" t="s">
        <v>336</v>
      </c>
      <c r="H68" s="990"/>
      <c r="I68" s="400" t="s">
        <v>336</v>
      </c>
      <c r="J68" s="400" t="s">
        <v>336</v>
      </c>
      <c r="K68" s="400" t="s">
        <v>336</v>
      </c>
      <c r="L68" s="404" t="s">
        <v>336</v>
      </c>
      <c r="M68" s="706"/>
      <c r="N68" s="467" t="s">
        <v>336</v>
      </c>
      <c r="O68" s="401"/>
      <c r="P68" s="407" t="s">
        <v>336</v>
      </c>
      <c r="Q68" s="400" t="s">
        <v>336</v>
      </c>
      <c r="R68" s="400" t="s">
        <v>336</v>
      </c>
      <c r="S68" s="400" t="s">
        <v>336</v>
      </c>
      <c r="T68" s="404" t="s">
        <v>336</v>
      </c>
      <c r="U68" s="400" t="s">
        <v>336</v>
      </c>
      <c r="V68" s="404">
        <v>0.504605431963969</v>
      </c>
      <c r="W68" s="402"/>
      <c r="X68" s="402"/>
      <c r="Y68" s="402"/>
      <c r="Z68" s="400" t="s">
        <v>336</v>
      </c>
      <c r="AA68" s="402"/>
      <c r="AB68" s="402"/>
      <c r="AC68" s="400">
        <v>2.4368909512761023</v>
      </c>
      <c r="AD68" s="712" t="s">
        <v>336</v>
      </c>
      <c r="AE68" s="466" t="s">
        <v>336</v>
      </c>
      <c r="AF68" s="722">
        <v>0.504605431963969</v>
      </c>
      <c r="AG68" s="722">
        <v>2.5358741640507714</v>
      </c>
      <c r="AH68" s="722">
        <v>3.04047959601474</v>
      </c>
      <c r="AI68" s="191">
        <v>72</v>
      </c>
    </row>
    <row r="69" spans="1:35" ht="9.75" customHeight="1">
      <c r="A69" s="344"/>
      <c r="B69" s="337"/>
      <c r="C69" s="332" t="s">
        <v>20</v>
      </c>
      <c r="D69" s="260" t="s">
        <v>596</v>
      </c>
      <c r="E69" s="456"/>
      <c r="F69" s="456"/>
      <c r="G69" s="724"/>
      <c r="H69" s="465"/>
      <c r="I69" s="456"/>
      <c r="J69" s="456"/>
      <c r="K69" s="456"/>
      <c r="L69" s="457"/>
      <c r="M69" s="707"/>
      <c r="N69" s="459"/>
      <c r="O69" s="457"/>
      <c r="P69" s="458"/>
      <c r="Q69" s="456"/>
      <c r="R69" s="456"/>
      <c r="S69" s="456"/>
      <c r="T69" s="457"/>
      <c r="U69" s="456"/>
      <c r="V69" s="457"/>
      <c r="W69" s="456"/>
      <c r="X69" s="456"/>
      <c r="Y69" s="456"/>
      <c r="Z69" s="456"/>
      <c r="AA69" s="456"/>
      <c r="AB69" s="459"/>
      <c r="AC69" s="456"/>
      <c r="AD69" s="724"/>
      <c r="AE69" s="465"/>
      <c r="AF69" s="456"/>
      <c r="AG69" s="456"/>
      <c r="AH69" s="456"/>
      <c r="AI69" s="266" t="s">
        <v>596</v>
      </c>
    </row>
    <row r="70" spans="1:35" ht="9.75" customHeight="1">
      <c r="A70" s="344"/>
      <c r="B70" s="337"/>
      <c r="C70" s="218" t="s">
        <v>21</v>
      </c>
      <c r="D70" s="188">
        <v>73</v>
      </c>
      <c r="E70" s="400" t="s">
        <v>336</v>
      </c>
      <c r="F70" s="400" t="s">
        <v>336</v>
      </c>
      <c r="G70" s="712">
        <v>28.691039989081478</v>
      </c>
      <c r="H70" s="990"/>
      <c r="I70" s="400" t="s">
        <v>336</v>
      </c>
      <c r="J70" s="400">
        <v>1.7627269005049817</v>
      </c>
      <c r="K70" s="400">
        <v>95.25655111232427</v>
      </c>
      <c r="L70" s="404" t="s">
        <v>336</v>
      </c>
      <c r="M70" s="706"/>
      <c r="N70" s="467">
        <v>0.8113484372867475</v>
      </c>
      <c r="O70" s="401"/>
      <c r="P70" s="407">
        <v>45.76637778081071</v>
      </c>
      <c r="Q70" s="400">
        <v>19.567183021700558</v>
      </c>
      <c r="R70" s="400" t="s">
        <v>336</v>
      </c>
      <c r="S70" s="400" t="s">
        <v>336</v>
      </c>
      <c r="T70" s="404">
        <v>3.6215367817660713</v>
      </c>
      <c r="U70" s="400" t="s">
        <v>336</v>
      </c>
      <c r="V70" s="404">
        <v>598.6677827214413</v>
      </c>
      <c r="W70" s="402"/>
      <c r="X70" s="402"/>
      <c r="Y70" s="402"/>
      <c r="Z70" s="400">
        <v>391.74972703698666</v>
      </c>
      <c r="AA70" s="402"/>
      <c r="AB70" s="402"/>
      <c r="AC70" s="400">
        <v>715.6924798689779</v>
      </c>
      <c r="AD70" s="712">
        <v>107.33089941312954</v>
      </c>
      <c r="AE70" s="466">
        <v>35.727924116282246</v>
      </c>
      <c r="AF70" s="400">
        <v>990.5001834311453</v>
      </c>
      <c r="AG70" s="400">
        <v>1054.2280674218646</v>
      </c>
      <c r="AH70" s="400">
        <v>2044.7282508530097</v>
      </c>
      <c r="AI70" s="191">
        <v>73</v>
      </c>
    </row>
    <row r="71" spans="1:35" ht="9.75" customHeight="1">
      <c r="A71" s="344"/>
      <c r="B71" s="337"/>
      <c r="C71" s="333" t="s">
        <v>22</v>
      </c>
      <c r="D71" s="268"/>
      <c r="E71" s="460"/>
      <c r="F71" s="460"/>
      <c r="G71" s="725"/>
      <c r="H71" s="997"/>
      <c r="I71" s="460"/>
      <c r="J71" s="460"/>
      <c r="K71" s="460"/>
      <c r="L71" s="461"/>
      <c r="M71" s="334"/>
      <c r="N71" s="460"/>
      <c r="O71" s="461"/>
      <c r="P71" s="462"/>
      <c r="Q71" s="460"/>
      <c r="R71" s="460"/>
      <c r="S71" s="460"/>
      <c r="T71" s="461"/>
      <c r="U71" s="460"/>
      <c r="V71" s="461"/>
      <c r="W71" s="460"/>
      <c r="X71" s="460"/>
      <c r="Y71" s="460"/>
      <c r="Z71" s="460"/>
      <c r="AA71" s="460"/>
      <c r="AB71" s="1122"/>
      <c r="AC71" s="460"/>
      <c r="AD71" s="725"/>
      <c r="AE71" s="997"/>
      <c r="AF71" s="460"/>
      <c r="AG71" s="460"/>
      <c r="AH71" s="460"/>
      <c r="AI71" s="273"/>
    </row>
    <row r="72" spans="1:35" ht="9" customHeight="1">
      <c r="A72" s="344"/>
      <c r="B72" s="337"/>
      <c r="C72" s="424" t="s">
        <v>407</v>
      </c>
      <c r="D72" s="188">
        <v>74</v>
      </c>
      <c r="E72" s="714" t="s">
        <v>336</v>
      </c>
      <c r="F72" s="402"/>
      <c r="G72" s="711"/>
      <c r="H72" s="990"/>
      <c r="I72" s="402"/>
      <c r="J72" s="714" t="s">
        <v>336</v>
      </c>
      <c r="K72" s="402"/>
      <c r="L72" s="401"/>
      <c r="M72" s="327"/>
      <c r="N72" s="400">
        <v>36.64528456394159</v>
      </c>
      <c r="O72" s="401"/>
      <c r="P72" s="458"/>
      <c r="Q72" s="402"/>
      <c r="R72" s="402"/>
      <c r="S72" s="402"/>
      <c r="T72" s="404" t="s">
        <v>336</v>
      </c>
      <c r="U72" s="402"/>
      <c r="V72" s="465"/>
      <c r="W72" s="402"/>
      <c r="X72" s="402"/>
      <c r="Y72" s="402"/>
      <c r="Z72" s="467">
        <v>1.637778081070015</v>
      </c>
      <c r="AA72" s="402"/>
      <c r="AB72" s="408"/>
      <c r="AC72" s="400">
        <v>30.980660570492702</v>
      </c>
      <c r="AD72" s="711"/>
      <c r="AE72" s="990"/>
      <c r="AF72" s="400">
        <v>1.637778081070015</v>
      </c>
      <c r="AG72" s="400">
        <v>67.62594513443429</v>
      </c>
      <c r="AH72" s="400">
        <v>69.2637232155043</v>
      </c>
      <c r="AI72" s="191">
        <v>74</v>
      </c>
    </row>
    <row r="73" spans="1:35" ht="9" customHeight="1">
      <c r="A73" s="344"/>
      <c r="B73" s="337"/>
      <c r="C73" s="424" t="s">
        <v>408</v>
      </c>
      <c r="D73" s="188">
        <v>75</v>
      </c>
      <c r="E73" s="402"/>
      <c r="F73" s="402"/>
      <c r="G73" s="711"/>
      <c r="H73" s="990"/>
      <c r="I73" s="402"/>
      <c r="J73" s="402"/>
      <c r="K73" s="402"/>
      <c r="L73" s="401"/>
      <c r="M73" s="407">
        <v>755.4802613620855</v>
      </c>
      <c r="N73" s="400">
        <v>944.5688549201583</v>
      </c>
      <c r="O73" s="401"/>
      <c r="P73" s="403"/>
      <c r="Q73" s="402"/>
      <c r="R73" s="402"/>
      <c r="S73" s="402"/>
      <c r="T73" s="404">
        <v>10.782550839361269</v>
      </c>
      <c r="U73" s="402"/>
      <c r="V73" s="466">
        <v>8.976779036440563</v>
      </c>
      <c r="W73" s="402"/>
      <c r="X73" s="402"/>
      <c r="Y73" s="402"/>
      <c r="Z73" s="467">
        <v>136.2426641190119</v>
      </c>
      <c r="AA73" s="402"/>
      <c r="AB73" s="408"/>
      <c r="AC73" s="402"/>
      <c r="AD73" s="711"/>
      <c r="AE73" s="990"/>
      <c r="AF73" s="400">
        <v>145.21944315545247</v>
      </c>
      <c r="AG73" s="400">
        <v>1710.8316671216048</v>
      </c>
      <c r="AH73" s="400">
        <v>1856.0511102770572</v>
      </c>
      <c r="AI73" s="191">
        <v>75</v>
      </c>
    </row>
    <row r="74" spans="1:35" ht="9" customHeight="1">
      <c r="A74" s="344"/>
      <c r="B74" s="337"/>
      <c r="C74" s="424" t="s">
        <v>409</v>
      </c>
      <c r="D74" s="188">
        <v>76</v>
      </c>
      <c r="E74" s="402"/>
      <c r="F74" s="402"/>
      <c r="G74" s="711"/>
      <c r="H74" s="990"/>
      <c r="I74" s="402"/>
      <c r="J74" s="402"/>
      <c r="K74" s="402"/>
      <c r="L74" s="401"/>
      <c r="M74" s="407" t="s">
        <v>336</v>
      </c>
      <c r="N74" s="402"/>
      <c r="O74" s="404">
        <v>11.68281697829944</v>
      </c>
      <c r="P74" s="403"/>
      <c r="Q74" s="402"/>
      <c r="R74" s="402"/>
      <c r="S74" s="402"/>
      <c r="T74" s="401"/>
      <c r="U74" s="402"/>
      <c r="V74" s="401"/>
      <c r="W74" s="402"/>
      <c r="X74" s="402"/>
      <c r="Y74" s="402"/>
      <c r="Z74" s="467" t="s">
        <v>336</v>
      </c>
      <c r="AA74" s="402"/>
      <c r="AB74" s="408"/>
      <c r="AC74" s="402"/>
      <c r="AD74" s="711"/>
      <c r="AE74" s="990"/>
      <c r="AF74" s="402"/>
      <c r="AG74" s="400">
        <v>11.68281697829944</v>
      </c>
      <c r="AH74" s="400">
        <v>11.68281697829944</v>
      </c>
      <c r="AI74" s="191">
        <v>76</v>
      </c>
    </row>
    <row r="75" spans="1:35" ht="9" customHeight="1">
      <c r="A75" s="344"/>
      <c r="B75" s="337"/>
      <c r="C75" s="424" t="s">
        <v>410</v>
      </c>
      <c r="D75" s="188">
        <v>77</v>
      </c>
      <c r="E75" s="402"/>
      <c r="F75" s="402"/>
      <c r="G75" s="711"/>
      <c r="H75" s="990"/>
      <c r="I75" s="402"/>
      <c r="J75" s="402"/>
      <c r="K75" s="402"/>
      <c r="L75" s="401"/>
      <c r="M75" s="334"/>
      <c r="N75" s="400" t="s">
        <v>336</v>
      </c>
      <c r="O75" s="461"/>
      <c r="P75" s="403"/>
      <c r="Q75" s="402"/>
      <c r="R75" s="402"/>
      <c r="S75" s="402"/>
      <c r="T75" s="401"/>
      <c r="U75" s="402"/>
      <c r="V75" s="401"/>
      <c r="W75" s="402"/>
      <c r="X75" s="402"/>
      <c r="Y75" s="402"/>
      <c r="Z75" s="467" t="s">
        <v>336</v>
      </c>
      <c r="AA75" s="402"/>
      <c r="AB75" s="408"/>
      <c r="AC75" s="402"/>
      <c r="AD75" s="711"/>
      <c r="AE75" s="990"/>
      <c r="AF75" s="402"/>
      <c r="AG75" s="400" t="s">
        <v>336</v>
      </c>
      <c r="AH75" s="400" t="s">
        <v>336</v>
      </c>
      <c r="AI75" s="191">
        <v>77</v>
      </c>
    </row>
    <row r="76" spans="1:35" ht="9.75" customHeight="1">
      <c r="A76" s="344"/>
      <c r="B76" s="337"/>
      <c r="C76" s="427" t="s">
        <v>411</v>
      </c>
      <c r="D76" s="196">
        <v>78</v>
      </c>
      <c r="E76" s="1114" t="s">
        <v>336</v>
      </c>
      <c r="F76" s="428"/>
      <c r="G76" s="717"/>
      <c r="H76" s="994"/>
      <c r="I76" s="428"/>
      <c r="J76" s="1114" t="s">
        <v>336</v>
      </c>
      <c r="K76" s="428"/>
      <c r="L76" s="429"/>
      <c r="M76" s="414">
        <v>755.4802613620855</v>
      </c>
      <c r="N76" s="412">
        <v>981.2141394840999</v>
      </c>
      <c r="O76" s="413">
        <v>11.68281697829944</v>
      </c>
      <c r="P76" s="431"/>
      <c r="Q76" s="428"/>
      <c r="R76" s="428"/>
      <c r="S76" s="428"/>
      <c r="T76" s="468">
        <v>10.782550839361269</v>
      </c>
      <c r="U76" s="428"/>
      <c r="V76" s="468">
        <v>8.976779036440563</v>
      </c>
      <c r="W76" s="428"/>
      <c r="X76" s="428"/>
      <c r="Y76" s="428"/>
      <c r="Z76" s="469">
        <v>137.88044220008192</v>
      </c>
      <c r="AA76" s="428"/>
      <c r="AB76" s="428"/>
      <c r="AC76" s="412">
        <v>30.980660570492702</v>
      </c>
      <c r="AD76" s="717"/>
      <c r="AE76" s="994"/>
      <c r="AF76" s="412">
        <v>146.8572212365225</v>
      </c>
      <c r="AG76" s="412">
        <v>1790.1404292343386</v>
      </c>
      <c r="AH76" s="412">
        <v>1936.9976504708611</v>
      </c>
      <c r="AI76" s="201">
        <v>78</v>
      </c>
    </row>
    <row r="77" spans="1:35" ht="9" customHeight="1">
      <c r="A77" s="344"/>
      <c r="B77" s="337"/>
      <c r="C77" s="470" t="s">
        <v>412</v>
      </c>
      <c r="D77" s="177">
        <v>79</v>
      </c>
      <c r="E77" s="439" t="s">
        <v>383</v>
      </c>
      <c r="F77" s="439" t="s">
        <v>383</v>
      </c>
      <c r="G77" s="726" t="s">
        <v>383</v>
      </c>
      <c r="H77" s="996"/>
      <c r="I77" s="439" t="s">
        <v>383</v>
      </c>
      <c r="J77" s="439" t="s">
        <v>383</v>
      </c>
      <c r="K77" s="439" t="s">
        <v>336</v>
      </c>
      <c r="L77" s="440"/>
      <c r="M77" s="441" t="s">
        <v>383</v>
      </c>
      <c r="N77" s="471" t="s">
        <v>383</v>
      </c>
      <c r="O77" s="440"/>
      <c r="P77" s="441" t="s">
        <v>383</v>
      </c>
      <c r="Q77" s="439" t="s">
        <v>336</v>
      </c>
      <c r="R77" s="438"/>
      <c r="S77" s="439" t="s">
        <v>336</v>
      </c>
      <c r="T77" s="442" t="s">
        <v>383</v>
      </c>
      <c r="U77" s="439" t="s">
        <v>336</v>
      </c>
      <c r="V77" s="442">
        <v>872.6815264091716</v>
      </c>
      <c r="W77" s="472"/>
      <c r="X77" s="472"/>
      <c r="Y77" s="472"/>
      <c r="Z77" s="439" t="s">
        <v>336</v>
      </c>
      <c r="AA77" s="439" t="s">
        <v>383</v>
      </c>
      <c r="AB77" s="400">
        <v>4.503889722942541</v>
      </c>
      <c r="AC77" s="439">
        <v>461.64018015558895</v>
      </c>
      <c r="AD77" s="726">
        <v>169.09952231472636</v>
      </c>
      <c r="AE77" s="998"/>
      <c r="AF77" s="473">
        <v>877.1854161321141</v>
      </c>
      <c r="AG77" s="473">
        <v>630.7397024703153</v>
      </c>
      <c r="AH77" s="473">
        <v>1507.9251186024294</v>
      </c>
      <c r="AI77" s="185">
        <v>79</v>
      </c>
    </row>
    <row r="78" spans="1:35" ht="9" customHeight="1">
      <c r="A78" s="474"/>
      <c r="C78" s="475" t="s">
        <v>23</v>
      </c>
      <c r="D78" s="285">
        <v>80</v>
      </c>
      <c r="E78" s="400" t="s">
        <v>383</v>
      </c>
      <c r="F78" s="400" t="s">
        <v>383</v>
      </c>
      <c r="G78" s="712" t="s">
        <v>383</v>
      </c>
      <c r="H78" s="990"/>
      <c r="I78" s="400" t="s">
        <v>383</v>
      </c>
      <c r="J78" s="400" t="s">
        <v>383</v>
      </c>
      <c r="K78" s="400" t="s">
        <v>336</v>
      </c>
      <c r="L78" s="404" t="s">
        <v>336</v>
      </c>
      <c r="M78" s="407" t="s">
        <v>383</v>
      </c>
      <c r="N78" s="464" t="s">
        <v>383</v>
      </c>
      <c r="O78" s="476"/>
      <c r="P78" s="407" t="s">
        <v>383</v>
      </c>
      <c r="Q78" s="400" t="s">
        <v>336</v>
      </c>
      <c r="R78" s="402"/>
      <c r="S78" s="439" t="s">
        <v>336</v>
      </c>
      <c r="T78" s="404" t="s">
        <v>383</v>
      </c>
      <c r="U78" s="400" t="s">
        <v>336</v>
      </c>
      <c r="V78" s="404">
        <v>384.0880010918521</v>
      </c>
      <c r="W78" s="477"/>
      <c r="X78" s="477"/>
      <c r="Y78" s="478"/>
      <c r="Z78" s="400" t="s">
        <v>336</v>
      </c>
      <c r="AA78" s="400" t="s">
        <v>383</v>
      </c>
      <c r="AB78" s="478"/>
      <c r="AC78" s="400">
        <v>527.1792684591238</v>
      </c>
      <c r="AD78" s="712">
        <v>144.47969837587007</v>
      </c>
      <c r="AE78" s="990"/>
      <c r="AF78" s="463">
        <v>384.0880010918521</v>
      </c>
      <c r="AG78" s="463">
        <v>671.6589668349939</v>
      </c>
      <c r="AH78" s="463">
        <v>1055.746967926846</v>
      </c>
      <c r="AI78" s="289">
        <v>80</v>
      </c>
    </row>
    <row r="79" spans="1:35" ht="9.75" customHeight="1" thickBot="1">
      <c r="A79" s="344"/>
      <c r="B79" s="479"/>
      <c r="C79" s="480" t="s">
        <v>413</v>
      </c>
      <c r="D79" s="275">
        <v>81</v>
      </c>
      <c r="E79" s="412" t="s">
        <v>336</v>
      </c>
      <c r="F79" s="412">
        <v>1.583549815749966</v>
      </c>
      <c r="G79" s="713" t="s">
        <v>336</v>
      </c>
      <c r="H79" s="999"/>
      <c r="I79" s="412" t="s">
        <v>336</v>
      </c>
      <c r="J79" s="412">
        <v>26.211865258632454</v>
      </c>
      <c r="K79" s="412" t="s">
        <v>336</v>
      </c>
      <c r="L79" s="413" t="s">
        <v>336</v>
      </c>
      <c r="M79" s="414">
        <v>8.765651016787226</v>
      </c>
      <c r="N79" s="412">
        <v>104.36577043810566</v>
      </c>
      <c r="O79" s="429"/>
      <c r="P79" s="414">
        <v>410.36853418861745</v>
      </c>
      <c r="Q79" s="412" t="s">
        <v>336</v>
      </c>
      <c r="R79" s="428"/>
      <c r="S79" s="412" t="s">
        <v>336</v>
      </c>
      <c r="T79" s="413">
        <v>60.02132523543061</v>
      </c>
      <c r="U79" s="412" t="s">
        <v>336</v>
      </c>
      <c r="V79" s="413">
        <v>1256.7695275010237</v>
      </c>
      <c r="W79" s="428"/>
      <c r="X79" s="428"/>
      <c r="Y79" s="432"/>
      <c r="Z79" s="412">
        <v>309.6082980756108</v>
      </c>
      <c r="AA79" s="412">
        <v>7.523543059915382</v>
      </c>
      <c r="AB79" s="400">
        <v>4.503889722942541</v>
      </c>
      <c r="AC79" s="412">
        <v>988.8194486147128</v>
      </c>
      <c r="AD79" s="713">
        <v>313.57922069059646</v>
      </c>
      <c r="AE79" s="999"/>
      <c r="AF79" s="481">
        <v>1579.0010586188075</v>
      </c>
      <c r="AG79" s="481">
        <v>1913.7153652586326</v>
      </c>
      <c r="AH79" s="481">
        <v>3492.7164238774403</v>
      </c>
      <c r="AI79" s="984">
        <v>81</v>
      </c>
    </row>
    <row r="80" spans="1:35" ht="12.75">
      <c r="A80" s="482"/>
      <c r="B80" s="342"/>
      <c r="C80" s="483" t="s">
        <v>414</v>
      </c>
      <c r="D80" s="342"/>
      <c r="E80" s="484"/>
      <c r="F80" s="485" t="s">
        <v>415</v>
      </c>
      <c r="G80" s="342"/>
      <c r="H80" s="342"/>
      <c r="I80" s="486" t="s">
        <v>416</v>
      </c>
      <c r="J80" s="487" t="s">
        <v>417</v>
      </c>
      <c r="K80" s="488"/>
      <c r="L80" s="340"/>
      <c r="M80" s="300"/>
      <c r="N80" s="489"/>
      <c r="O80" s="490"/>
      <c r="P80" s="112" t="s">
        <v>490</v>
      </c>
      <c r="Q80" s="489"/>
      <c r="R80" s="489"/>
      <c r="S80" s="489"/>
      <c r="T80" s="489"/>
      <c r="U80" s="489"/>
      <c r="V80" s="489"/>
      <c r="W80" s="342"/>
      <c r="X80" s="489"/>
      <c r="Y80" s="489"/>
      <c r="Z80" s="489"/>
      <c r="AA80" s="489"/>
      <c r="AB80" s="1143"/>
      <c r="AC80" s="489"/>
      <c r="AD80" s="342"/>
      <c r="AE80" s="455"/>
      <c r="AF80" s="491" t="s">
        <v>418</v>
      </c>
      <c r="AG80" s="492">
        <v>40108</v>
      </c>
      <c r="AH80" s="493"/>
      <c r="AI80" s="494"/>
    </row>
    <row r="81" spans="1:35" ht="13.5" thickBot="1">
      <c r="A81" s="495"/>
      <c r="B81" s="496"/>
      <c r="C81" s="497"/>
      <c r="D81" s="496"/>
      <c r="E81" s="310"/>
      <c r="F81" s="498"/>
      <c r="G81" s="310"/>
      <c r="H81" s="310"/>
      <c r="I81" s="499" t="s">
        <v>383</v>
      </c>
      <c r="J81" s="500" t="s">
        <v>419</v>
      </c>
      <c r="K81" s="496"/>
      <c r="L81" s="501"/>
      <c r="M81" s="310"/>
      <c r="N81" s="502"/>
      <c r="O81" s="503"/>
      <c r="P81" s="1000" t="s">
        <v>673</v>
      </c>
      <c r="Q81" s="502"/>
      <c r="R81" s="502"/>
      <c r="S81" s="502"/>
      <c r="T81" s="502"/>
      <c r="U81" s="502"/>
      <c r="V81" s="502"/>
      <c r="W81" s="496"/>
      <c r="X81" s="504"/>
      <c r="Y81" s="502"/>
      <c r="Z81" s="505"/>
      <c r="AA81" s="502"/>
      <c r="AB81" s="496"/>
      <c r="AC81" s="502"/>
      <c r="AD81" s="501"/>
      <c r="AE81" s="501"/>
      <c r="AF81" s="501"/>
      <c r="AG81" s="501"/>
      <c r="AH81" s="506"/>
      <c r="AI81" s="507"/>
    </row>
  </sheetData>
  <mergeCells count="1">
    <mergeCell ref="P9:Q9"/>
  </mergeCells>
  <printOptions horizontalCentered="1"/>
  <pageMargins left="0.1968503937007874" right="0" top="0.5905511811023623" bottom="0.1968503937007874" header="0.1968503937007874" footer="0.5118110236220472"/>
  <pageSetup horizontalDpi="600" verticalDpi="600" orientation="portrait" paperSize="9" scale="99" r:id="rId2"/>
  <colBreaks count="1" manualBreakCount="1">
    <brk id="15" max="65535" man="1"/>
  </colBreaks>
  <drawing r:id="rId1"/>
</worksheet>
</file>

<file path=xl/worksheets/sheet19.xml><?xml version="1.0" encoding="utf-8"?>
<worksheet xmlns="http://schemas.openxmlformats.org/spreadsheetml/2006/main" xmlns:r="http://schemas.openxmlformats.org/officeDocument/2006/relationships">
  <dimension ref="A1:AI81"/>
  <sheetViews>
    <sheetView workbookViewId="0" topLeftCell="A1">
      <pane xSplit="4" ySplit="14" topLeftCell="T60" activePane="bottomRight" state="frozen"/>
      <selection pane="topLeft" activeCell="U37" sqref="U37"/>
      <selection pane="topRight" activeCell="U37" sqref="U37"/>
      <selection pane="bottomLeft" activeCell="U37" sqref="U37"/>
      <selection pane="bottomRight" activeCell="A1" sqref="A1"/>
    </sheetView>
  </sheetViews>
  <sheetFormatPr defaultColWidth="11.421875" defaultRowHeight="12.75"/>
  <cols>
    <col min="1" max="1" width="2.8515625" style="732" customWidth="1"/>
    <col min="2" max="2" width="6.8515625" style="732" customWidth="1"/>
    <col min="3" max="3" width="29.8515625" style="732" bestFit="1" customWidth="1"/>
    <col min="4" max="4" width="4.28125" style="732" bestFit="1" customWidth="1"/>
    <col min="5" max="5" width="6.00390625" style="732" customWidth="1"/>
    <col min="6" max="7" width="4.28125" style="732" customWidth="1"/>
    <col min="8" max="8" width="5.00390625" style="732" customWidth="1"/>
    <col min="9" max="10" width="5.28125" style="732" customWidth="1"/>
    <col min="11" max="11" width="5.00390625" style="732" customWidth="1"/>
    <col min="12" max="12" width="4.28125" style="732" customWidth="1"/>
    <col min="13" max="14" width="4.7109375" style="732" customWidth="1"/>
    <col min="15" max="15" width="4.421875" style="732" customWidth="1"/>
    <col min="16" max="19" width="5.140625" style="732" customWidth="1"/>
    <col min="20" max="20" width="4.140625" style="732" customWidth="1"/>
    <col min="21" max="21" width="3.57421875" style="732" customWidth="1"/>
    <col min="22" max="22" width="5.28125" style="732" customWidth="1"/>
    <col min="23" max="23" width="5.00390625" style="732" customWidth="1"/>
    <col min="24" max="24" width="4.140625" style="732" bestFit="1" customWidth="1"/>
    <col min="25" max="25" width="5.28125" style="732" customWidth="1"/>
    <col min="26" max="26" width="5.00390625" style="732" customWidth="1"/>
    <col min="27" max="27" width="4.7109375" style="732" bestFit="1" customWidth="1"/>
    <col min="28" max="28" width="4.8515625" style="732" customWidth="1"/>
    <col min="29" max="29" width="4.7109375" style="732" customWidth="1"/>
    <col min="30" max="30" width="4.28125" style="732" customWidth="1"/>
    <col min="31" max="31" width="4.8515625" style="732" customWidth="1"/>
    <col min="32" max="32" width="6.28125" style="732" customWidth="1"/>
    <col min="33" max="33" width="6.7109375" style="732" customWidth="1"/>
    <col min="34" max="34" width="5.8515625" style="732" customWidth="1"/>
    <col min="35" max="35" width="4.28125" style="732" bestFit="1" customWidth="1"/>
    <col min="36" max="16384" width="11.421875" style="732" customWidth="1"/>
  </cols>
  <sheetData>
    <row r="1" spans="1:35" s="731" customFormat="1" ht="12">
      <c r="A1" s="729" t="s">
        <v>428</v>
      </c>
      <c r="B1" s="730"/>
      <c r="C1" s="730"/>
      <c r="D1" s="730"/>
      <c r="E1" s="730"/>
      <c r="F1" s="730"/>
      <c r="G1" s="730"/>
      <c r="H1" s="730"/>
      <c r="I1" s="730"/>
      <c r="J1" s="730"/>
      <c r="K1" s="730"/>
      <c r="L1" s="730"/>
      <c r="M1" s="729"/>
      <c r="N1" s="729"/>
      <c r="O1" s="729"/>
      <c r="P1" s="729" t="s">
        <v>434</v>
      </c>
      <c r="Q1" s="729"/>
      <c r="R1" s="729"/>
      <c r="S1" s="729"/>
      <c r="T1" s="730"/>
      <c r="U1" s="730"/>
      <c r="V1" s="730"/>
      <c r="W1" s="730"/>
      <c r="X1" s="730"/>
      <c r="Y1" s="730"/>
      <c r="Z1" s="730"/>
      <c r="AA1" s="730"/>
      <c r="AB1" s="730"/>
      <c r="AC1" s="730"/>
      <c r="AD1" s="730"/>
      <c r="AE1" s="730"/>
      <c r="AF1" s="730"/>
      <c r="AG1" s="730"/>
      <c r="AH1" s="730"/>
      <c r="AI1" s="730"/>
    </row>
    <row r="2" spans="1:35" s="731" customFormat="1" ht="3.75" customHeight="1">
      <c r="A2" s="729"/>
      <c r="B2" s="730"/>
      <c r="C2" s="730"/>
      <c r="D2" s="730"/>
      <c r="E2" s="730"/>
      <c r="F2" s="730"/>
      <c r="G2" s="730"/>
      <c r="H2" s="730"/>
      <c r="I2" s="730"/>
      <c r="J2" s="730"/>
      <c r="K2" s="730"/>
      <c r="L2" s="730"/>
      <c r="M2" s="729"/>
      <c r="N2" s="729"/>
      <c r="O2" s="729"/>
      <c r="P2" s="729"/>
      <c r="Q2" s="729"/>
      <c r="R2" s="729"/>
      <c r="S2" s="729"/>
      <c r="T2" s="730"/>
      <c r="U2" s="730"/>
      <c r="V2" s="730"/>
      <c r="W2" s="730"/>
      <c r="X2" s="730"/>
      <c r="Y2" s="730"/>
      <c r="Z2" s="730"/>
      <c r="AA2" s="730"/>
      <c r="AB2" s="730"/>
      <c r="AC2" s="730"/>
      <c r="AD2" s="730"/>
      <c r="AE2" s="730"/>
      <c r="AF2" s="730"/>
      <c r="AG2" s="730"/>
      <c r="AH2" s="730"/>
      <c r="AI2" s="730"/>
    </row>
    <row r="3" spans="1:35" s="731" customFormat="1" ht="3.75" customHeight="1">
      <c r="A3" s="729"/>
      <c r="B3" s="730"/>
      <c r="C3" s="730"/>
      <c r="D3" s="730"/>
      <c r="E3" s="730"/>
      <c r="F3" s="730"/>
      <c r="G3" s="730"/>
      <c r="H3" s="730"/>
      <c r="I3" s="730"/>
      <c r="J3" s="730"/>
      <c r="K3" s="730"/>
      <c r="L3" s="730"/>
      <c r="M3" s="729"/>
      <c r="N3" s="729"/>
      <c r="O3" s="729"/>
      <c r="P3" s="729"/>
      <c r="Q3" s="729"/>
      <c r="R3" s="729"/>
      <c r="S3" s="729"/>
      <c r="T3" s="730"/>
      <c r="U3" s="730"/>
      <c r="V3" s="730"/>
      <c r="W3" s="730"/>
      <c r="X3" s="730"/>
      <c r="Y3" s="730"/>
      <c r="Z3" s="730"/>
      <c r="AA3" s="730"/>
      <c r="AB3" s="730"/>
      <c r="AC3" s="730"/>
      <c r="AD3" s="730"/>
      <c r="AE3" s="730"/>
      <c r="AF3" s="730"/>
      <c r="AG3" s="730"/>
      <c r="AH3" s="730"/>
      <c r="AI3" s="730"/>
    </row>
    <row r="4" spans="1:35" s="731" customFormat="1" ht="3.75" customHeight="1">
      <c r="A4" s="732"/>
      <c r="B4" s="732"/>
      <c r="C4" s="732"/>
      <c r="D4" s="732"/>
      <c r="E4" s="732"/>
      <c r="F4" s="732"/>
      <c r="G4" s="732"/>
      <c r="H4" s="732"/>
      <c r="I4" s="732"/>
      <c r="J4" s="732"/>
      <c r="K4" s="732"/>
      <c r="L4" s="732"/>
      <c r="M4" s="732"/>
      <c r="X4" s="732"/>
      <c r="Z4" s="732"/>
      <c r="AA4" s="732"/>
      <c r="AI4" s="732"/>
    </row>
    <row r="5" spans="1:35" s="731" customFormat="1" ht="3.75" customHeight="1">
      <c r="A5" s="732"/>
      <c r="B5" s="732"/>
      <c r="C5" s="732"/>
      <c r="D5" s="732"/>
      <c r="E5" s="732"/>
      <c r="F5" s="732"/>
      <c r="G5" s="732"/>
      <c r="H5" s="732"/>
      <c r="I5" s="732"/>
      <c r="J5" s="732"/>
      <c r="K5" s="732"/>
      <c r="L5" s="732"/>
      <c r="M5" s="732"/>
      <c r="X5" s="732"/>
      <c r="Z5" s="732"/>
      <c r="AA5" s="732"/>
      <c r="AI5" s="732"/>
    </row>
    <row r="6" spans="1:35" s="731" customFormat="1" ht="3.75" customHeight="1" thickBot="1">
      <c r="A6" s="732"/>
      <c r="B6" s="732"/>
      <c r="C6" s="732"/>
      <c r="D6" s="732"/>
      <c r="E6" s="732"/>
      <c r="F6" s="732"/>
      <c r="G6" s="732"/>
      <c r="H6" s="732"/>
      <c r="I6" s="732"/>
      <c r="J6" s="732"/>
      <c r="K6" s="732"/>
      <c r="L6" s="732"/>
      <c r="M6" s="732"/>
      <c r="X6" s="732"/>
      <c r="Z6" s="732"/>
      <c r="AA6" s="732"/>
      <c r="AI6" s="732"/>
    </row>
    <row r="7" spans="1:35" s="731" customFormat="1" ht="10.5" customHeight="1">
      <c r="A7" s="733"/>
      <c r="B7" s="734"/>
      <c r="C7" s="734"/>
      <c r="D7" s="735"/>
      <c r="E7" s="1222"/>
      <c r="F7" s="734"/>
      <c r="G7" s="734"/>
      <c r="H7" s="734"/>
      <c r="I7" s="1222"/>
      <c r="J7" s="734"/>
      <c r="K7" s="734"/>
      <c r="L7" s="1223"/>
      <c r="M7" s="1222"/>
      <c r="N7" s="734"/>
      <c r="O7" s="1223"/>
      <c r="P7" s="1222"/>
      <c r="Q7" s="734"/>
      <c r="R7" s="734"/>
      <c r="S7" s="734"/>
      <c r="T7" s="1223"/>
      <c r="U7" s="734"/>
      <c r="V7" s="1223"/>
      <c r="W7" s="734"/>
      <c r="X7" s="1224"/>
      <c r="Y7" s="734"/>
      <c r="Z7" s="1225"/>
      <c r="AA7" s="1224"/>
      <c r="AB7" s="734"/>
      <c r="AC7" s="1226"/>
      <c r="AD7" s="734"/>
      <c r="AE7" s="1223"/>
      <c r="AF7" s="736"/>
      <c r="AG7" s="736"/>
      <c r="AH7" s="736"/>
      <c r="AI7" s="737"/>
    </row>
    <row r="8" spans="1:35" s="731" customFormat="1" ht="10.5" customHeight="1">
      <c r="A8" s="738"/>
      <c r="B8" s="739" t="s">
        <v>272</v>
      </c>
      <c r="C8" s="740"/>
      <c r="D8" s="741"/>
      <c r="E8" s="1227" t="s">
        <v>597</v>
      </c>
      <c r="F8" s="1228"/>
      <c r="G8" s="1228"/>
      <c r="H8" s="1228"/>
      <c r="I8" s="1227" t="s">
        <v>598</v>
      </c>
      <c r="J8" s="1229"/>
      <c r="K8" s="1230"/>
      <c r="L8" s="742"/>
      <c r="M8" s="1227" t="s">
        <v>599</v>
      </c>
      <c r="N8" s="1231"/>
      <c r="O8" s="1232"/>
      <c r="P8" s="1227" t="s">
        <v>273</v>
      </c>
      <c r="Q8" s="1229"/>
      <c r="R8" s="1229"/>
      <c r="S8" s="1229"/>
      <c r="T8" s="1233"/>
      <c r="U8" s="1229" t="s">
        <v>600</v>
      </c>
      <c r="V8" s="1233"/>
      <c r="W8" s="1234" t="s">
        <v>274</v>
      </c>
      <c r="X8" s="1230"/>
      <c r="Y8" s="1228"/>
      <c r="Z8" s="43"/>
      <c r="AA8" s="1230"/>
      <c r="AB8" s="1229"/>
      <c r="AC8" s="1235"/>
      <c r="AD8" s="1229"/>
      <c r="AE8" s="1233"/>
      <c r="AF8" s="1229" t="s">
        <v>275</v>
      </c>
      <c r="AG8" s="1229"/>
      <c r="AH8" s="1229"/>
      <c r="AI8" s="743"/>
    </row>
    <row r="9" spans="1:35" s="731" customFormat="1" ht="10.5" customHeight="1">
      <c r="A9" s="738"/>
      <c r="B9" s="739"/>
      <c r="C9" s="740"/>
      <c r="D9" s="744"/>
      <c r="E9" s="745"/>
      <c r="F9" s="746"/>
      <c r="G9" s="746"/>
      <c r="H9" s="748"/>
      <c r="I9" s="747"/>
      <c r="J9" s="748"/>
      <c r="K9" s="749"/>
      <c r="L9" s="750"/>
      <c r="M9" s="745"/>
      <c r="N9" s="746"/>
      <c r="O9" s="751"/>
      <c r="P9" s="1303" t="s">
        <v>276</v>
      </c>
      <c r="Q9" s="1304"/>
      <c r="R9" s="951"/>
      <c r="S9" s="752"/>
      <c r="T9" s="753"/>
      <c r="U9" s="748"/>
      <c r="V9" s="754" t="s">
        <v>277</v>
      </c>
      <c r="W9" s="1236" t="s">
        <v>278</v>
      </c>
      <c r="X9" s="755"/>
      <c r="Y9" s="756"/>
      <c r="Z9" s="134"/>
      <c r="AA9" s="1237"/>
      <c r="AB9" s="757"/>
      <c r="AC9" s="758"/>
      <c r="AD9" s="759"/>
      <c r="AE9" s="1001"/>
      <c r="AF9" s="756" t="s">
        <v>279</v>
      </c>
      <c r="AG9" s="760"/>
      <c r="AH9" s="761"/>
      <c r="AI9" s="762"/>
    </row>
    <row r="10" spans="1:35" s="731" customFormat="1" ht="10.5" customHeight="1">
      <c r="A10" s="738"/>
      <c r="B10" s="739"/>
      <c r="C10" s="740"/>
      <c r="D10" s="744" t="s">
        <v>280</v>
      </c>
      <c r="E10" s="747"/>
      <c r="F10" s="758"/>
      <c r="G10" s="758"/>
      <c r="H10" s="748" t="s">
        <v>281</v>
      </c>
      <c r="I10" s="747"/>
      <c r="J10" s="748"/>
      <c r="K10" s="748" t="s">
        <v>281</v>
      </c>
      <c r="L10" s="763"/>
      <c r="M10" s="747"/>
      <c r="N10" s="758"/>
      <c r="O10" s="764" t="s">
        <v>282</v>
      </c>
      <c r="P10" s="765"/>
      <c r="Q10" s="757"/>
      <c r="R10" s="757"/>
      <c r="S10" s="757" t="s">
        <v>281</v>
      </c>
      <c r="T10" s="753"/>
      <c r="U10" s="748" t="s">
        <v>283</v>
      </c>
      <c r="V10" s="766"/>
      <c r="W10" s="748"/>
      <c r="X10" s="136"/>
      <c r="Y10" s="135"/>
      <c r="Z10" s="125"/>
      <c r="AA10" s="125"/>
      <c r="AB10" s="144"/>
      <c r="AC10" s="758"/>
      <c r="AD10" s="763"/>
      <c r="AE10" s="764"/>
      <c r="AF10" s="757"/>
      <c r="AG10" s="757"/>
      <c r="AH10" s="767"/>
      <c r="AI10" s="762" t="s">
        <v>280</v>
      </c>
    </row>
    <row r="11" spans="1:35" s="731" customFormat="1" ht="10.5" customHeight="1">
      <c r="A11" s="738"/>
      <c r="B11" s="739"/>
      <c r="C11" s="740"/>
      <c r="D11" s="744" t="s">
        <v>284</v>
      </c>
      <c r="E11" s="747" t="s">
        <v>285</v>
      </c>
      <c r="F11" s="758" t="s">
        <v>286</v>
      </c>
      <c r="G11" s="758" t="s">
        <v>287</v>
      </c>
      <c r="H11" s="748" t="s">
        <v>235</v>
      </c>
      <c r="I11" s="747" t="s">
        <v>285</v>
      </c>
      <c r="J11" s="748" t="s">
        <v>288</v>
      </c>
      <c r="K11" s="748" t="s">
        <v>236</v>
      </c>
      <c r="L11" s="763" t="s">
        <v>289</v>
      </c>
      <c r="M11" s="747" t="s">
        <v>290</v>
      </c>
      <c r="N11" s="758" t="s">
        <v>291</v>
      </c>
      <c r="O11" s="764" t="s">
        <v>292</v>
      </c>
      <c r="P11" s="765"/>
      <c r="Q11" s="757"/>
      <c r="R11" s="324" t="s">
        <v>40</v>
      </c>
      <c r="S11" s="757" t="s">
        <v>237</v>
      </c>
      <c r="T11" s="753" t="s">
        <v>293</v>
      </c>
      <c r="U11" s="748" t="s">
        <v>294</v>
      </c>
      <c r="V11" s="766" t="s">
        <v>295</v>
      </c>
      <c r="W11" s="748" t="s">
        <v>296</v>
      </c>
      <c r="X11" s="136" t="s">
        <v>297</v>
      </c>
      <c r="Y11" s="135" t="s">
        <v>298</v>
      </c>
      <c r="Z11" s="125" t="s">
        <v>658</v>
      </c>
      <c r="AA11" s="125" t="s">
        <v>299</v>
      </c>
      <c r="AB11" s="125" t="s">
        <v>228</v>
      </c>
      <c r="AC11" s="758" t="s">
        <v>422</v>
      </c>
      <c r="AD11" s="763" t="s">
        <v>300</v>
      </c>
      <c r="AE11" s="325" t="s">
        <v>281</v>
      </c>
      <c r="AF11" s="768" t="s">
        <v>246</v>
      </c>
      <c r="AG11" s="768" t="s">
        <v>247</v>
      </c>
      <c r="AH11" s="769" t="s">
        <v>301</v>
      </c>
      <c r="AI11" s="762" t="s">
        <v>284</v>
      </c>
    </row>
    <row r="12" spans="1:35" s="731" customFormat="1" ht="10.5" customHeight="1">
      <c r="A12" s="738"/>
      <c r="B12" s="770" t="s">
        <v>19</v>
      </c>
      <c r="C12" s="771"/>
      <c r="D12" s="326" t="s">
        <v>302</v>
      </c>
      <c r="E12" s="747" t="s">
        <v>303</v>
      </c>
      <c r="F12" s="758" t="s">
        <v>304</v>
      </c>
      <c r="G12" s="758"/>
      <c r="H12" s="748" t="s">
        <v>305</v>
      </c>
      <c r="I12" s="747" t="s">
        <v>303</v>
      </c>
      <c r="J12" s="748"/>
      <c r="K12" s="748" t="s">
        <v>305</v>
      </c>
      <c r="L12" s="763" t="s">
        <v>306</v>
      </c>
      <c r="M12" s="747" t="s">
        <v>307</v>
      </c>
      <c r="N12" s="758" t="s">
        <v>307</v>
      </c>
      <c r="O12" s="764" t="s">
        <v>308</v>
      </c>
      <c r="P12" s="747" t="s">
        <v>309</v>
      </c>
      <c r="Q12" s="748" t="s">
        <v>310</v>
      </c>
      <c r="R12" s="323" t="s">
        <v>41</v>
      </c>
      <c r="S12" s="748" t="s">
        <v>311</v>
      </c>
      <c r="T12" s="753" t="s">
        <v>312</v>
      </c>
      <c r="U12" s="748" t="s">
        <v>313</v>
      </c>
      <c r="V12" s="753" t="s">
        <v>314</v>
      </c>
      <c r="W12" s="748" t="s">
        <v>315</v>
      </c>
      <c r="X12" s="136" t="s">
        <v>316</v>
      </c>
      <c r="Y12" s="125" t="s">
        <v>317</v>
      </c>
      <c r="Z12" s="125" t="s">
        <v>659</v>
      </c>
      <c r="AA12" s="125" t="s">
        <v>318</v>
      </c>
      <c r="AB12" s="125" t="s">
        <v>212</v>
      </c>
      <c r="AC12" s="151"/>
      <c r="AD12" s="141" t="s">
        <v>319</v>
      </c>
      <c r="AE12" s="142" t="s">
        <v>433</v>
      </c>
      <c r="AF12" s="772" t="s">
        <v>251</v>
      </c>
      <c r="AG12" s="772" t="s">
        <v>251</v>
      </c>
      <c r="AH12" s="773"/>
      <c r="AI12" s="774" t="s">
        <v>302</v>
      </c>
    </row>
    <row r="13" spans="1:35" s="731" customFormat="1" ht="10.5" customHeight="1">
      <c r="A13" s="738"/>
      <c r="B13"/>
      <c r="C13" s="771"/>
      <c r="D13" s="326" t="s">
        <v>320</v>
      </c>
      <c r="E13" s="747"/>
      <c r="F13" s="758"/>
      <c r="G13" s="758"/>
      <c r="H13" s="748" t="s">
        <v>321</v>
      </c>
      <c r="I13" s="747"/>
      <c r="J13" s="748"/>
      <c r="K13" s="748" t="s">
        <v>321</v>
      </c>
      <c r="L13" s="763" t="s">
        <v>322</v>
      </c>
      <c r="M13" s="747" t="s">
        <v>323</v>
      </c>
      <c r="N13" s="758" t="s">
        <v>324</v>
      </c>
      <c r="O13" s="764" t="s">
        <v>325</v>
      </c>
      <c r="P13" s="747"/>
      <c r="Q13" s="748"/>
      <c r="R13" s="748"/>
      <c r="S13" s="748" t="s">
        <v>326</v>
      </c>
      <c r="T13" s="753" t="s">
        <v>314</v>
      </c>
      <c r="U13" s="748" t="s">
        <v>327</v>
      </c>
      <c r="V13" s="753"/>
      <c r="W13" s="748"/>
      <c r="X13" s="136"/>
      <c r="Y13" s="125" t="s">
        <v>314</v>
      </c>
      <c r="Z13" s="125"/>
      <c r="AA13" s="125"/>
      <c r="AB13" s="125" t="s">
        <v>213</v>
      </c>
      <c r="AC13" s="748"/>
      <c r="AD13" s="141"/>
      <c r="AE13" s="142" t="s">
        <v>328</v>
      </c>
      <c r="AF13" s="772" t="s">
        <v>328</v>
      </c>
      <c r="AG13" s="772" t="s">
        <v>328</v>
      </c>
      <c r="AH13" s="773"/>
      <c r="AI13" s="774" t="s">
        <v>320</v>
      </c>
    </row>
    <row r="14" spans="1:35" s="731" customFormat="1" ht="10.5" customHeight="1">
      <c r="A14" s="738"/>
      <c r="B14"/>
      <c r="D14" s="744"/>
      <c r="E14" s="775"/>
      <c r="F14" s="776"/>
      <c r="G14" s="776"/>
      <c r="H14" s="1002"/>
      <c r="I14" s="775"/>
      <c r="J14" s="777"/>
      <c r="K14" s="777"/>
      <c r="L14" s="778"/>
      <c r="M14" s="747"/>
      <c r="N14" s="758"/>
      <c r="O14" s="764"/>
      <c r="P14" s="747"/>
      <c r="Q14" s="748"/>
      <c r="R14" s="748"/>
      <c r="S14" s="748"/>
      <c r="T14" s="753"/>
      <c r="U14" s="748"/>
      <c r="V14" s="753"/>
      <c r="W14" s="748"/>
      <c r="X14" s="156"/>
      <c r="Y14" s="125"/>
      <c r="Z14" s="159"/>
      <c r="AA14" s="125"/>
      <c r="AB14" s="159"/>
      <c r="AC14" s="748"/>
      <c r="AD14" s="779"/>
      <c r="AE14" s="1003"/>
      <c r="AF14" s="772"/>
      <c r="AG14" s="772"/>
      <c r="AH14" s="773"/>
      <c r="AI14" s="762"/>
    </row>
    <row r="15" spans="1:35" s="731" customFormat="1" ht="10.5" customHeight="1">
      <c r="A15" s="738"/>
      <c r="B15" s="781" t="s">
        <v>435</v>
      </c>
      <c r="C15" s="782"/>
      <c r="D15" s="741"/>
      <c r="E15" s="783" t="s">
        <v>436</v>
      </c>
      <c r="F15" s="784"/>
      <c r="G15" s="784"/>
      <c r="H15" s="784"/>
      <c r="I15" s="784"/>
      <c r="J15" s="784"/>
      <c r="K15" s="784"/>
      <c r="L15" s="784"/>
      <c r="M15" s="783"/>
      <c r="N15" s="784"/>
      <c r="O15" s="785"/>
      <c r="P15" s="783" t="s">
        <v>436</v>
      </c>
      <c r="Q15" s="784"/>
      <c r="R15" s="784"/>
      <c r="S15" s="784"/>
      <c r="T15" s="784"/>
      <c r="U15" s="784"/>
      <c r="V15" s="786"/>
      <c r="W15" s="784"/>
      <c r="X15" s="784"/>
      <c r="Y15" s="784"/>
      <c r="Z15" s="784"/>
      <c r="AA15" s="787"/>
      <c r="AB15" s="787"/>
      <c r="AC15" s="784"/>
      <c r="AD15" s="786"/>
      <c r="AE15" s="784"/>
      <c r="AF15" s="784"/>
      <c r="AG15" s="784"/>
      <c r="AH15" s="784"/>
      <c r="AI15" s="788"/>
    </row>
    <row r="16" spans="1:35" s="731" customFormat="1" ht="9.75" customHeight="1">
      <c r="A16" s="789"/>
      <c r="B16" s="790" t="s">
        <v>334</v>
      </c>
      <c r="C16" s="791"/>
      <c r="D16" s="792"/>
      <c r="E16" s="973">
        <v>1</v>
      </c>
      <c r="F16" s="793">
        <v>2</v>
      </c>
      <c r="G16" s="974">
        <v>3</v>
      </c>
      <c r="H16" s="173">
        <v>4</v>
      </c>
      <c r="I16" s="975">
        <v>5</v>
      </c>
      <c r="J16" s="976">
        <v>6</v>
      </c>
      <c r="K16" s="976">
        <v>7</v>
      </c>
      <c r="L16" s="794">
        <v>8</v>
      </c>
      <c r="M16" s="973">
        <v>9</v>
      </c>
      <c r="N16" s="976">
        <v>10</v>
      </c>
      <c r="O16" s="977">
        <v>11</v>
      </c>
      <c r="P16" s="973">
        <v>12</v>
      </c>
      <c r="Q16" s="976">
        <v>13</v>
      </c>
      <c r="R16" s="793">
        <v>14</v>
      </c>
      <c r="S16" s="793">
        <v>15</v>
      </c>
      <c r="T16" s="794">
        <v>16</v>
      </c>
      <c r="U16" s="976">
        <v>17</v>
      </c>
      <c r="V16" s="977">
        <v>18</v>
      </c>
      <c r="W16" s="976">
        <v>19</v>
      </c>
      <c r="X16" s="976">
        <v>20</v>
      </c>
      <c r="Y16" s="793">
        <v>21</v>
      </c>
      <c r="Z16" s="793">
        <v>22</v>
      </c>
      <c r="AA16" s="793">
        <v>23</v>
      </c>
      <c r="AB16" s="793">
        <v>24</v>
      </c>
      <c r="AC16" s="793">
        <v>25</v>
      </c>
      <c r="AD16" s="974">
        <v>26</v>
      </c>
      <c r="AE16" s="173">
        <v>27</v>
      </c>
      <c r="AF16" s="978">
        <v>28</v>
      </c>
      <c r="AG16" s="976">
        <v>29</v>
      </c>
      <c r="AH16" s="794">
        <v>30</v>
      </c>
      <c r="AI16" s="795"/>
    </row>
    <row r="17" spans="1:35" s="731" customFormat="1" ht="9" customHeight="1">
      <c r="A17" s="796"/>
      <c r="B17" s="797"/>
      <c r="C17" s="767" t="s">
        <v>335</v>
      </c>
      <c r="D17" s="177">
        <v>1</v>
      </c>
      <c r="E17" s="1123" t="s">
        <v>336</v>
      </c>
      <c r="F17" s="798"/>
      <c r="G17" s="799"/>
      <c r="H17" s="1004"/>
      <c r="I17" s="800" t="s">
        <v>336</v>
      </c>
      <c r="J17" s="798"/>
      <c r="K17" s="798"/>
      <c r="L17" s="801"/>
      <c r="M17" s="802"/>
      <c r="N17" s="803"/>
      <c r="O17" s="801"/>
      <c r="P17" s="802"/>
      <c r="Q17" s="803"/>
      <c r="R17" s="803"/>
      <c r="S17" s="803"/>
      <c r="T17" s="801"/>
      <c r="U17" s="803"/>
      <c r="V17" s="804">
        <v>13.586415974013565</v>
      </c>
      <c r="W17" s="800">
        <v>27.727516251074807</v>
      </c>
      <c r="X17" s="800">
        <v>109.69062768701635</v>
      </c>
      <c r="Y17" s="800">
        <v>11.481434961692953</v>
      </c>
      <c r="Z17" s="800">
        <v>941.1826215725614</v>
      </c>
      <c r="AA17" s="800">
        <v>8.103181427343078</v>
      </c>
      <c r="AB17" s="800">
        <v>3.279354160695519</v>
      </c>
      <c r="AC17" s="803"/>
      <c r="AD17" s="805"/>
      <c r="AE17" s="1005">
        <v>35.97258049106716</v>
      </c>
      <c r="AF17" s="800">
        <v>1115.0511520343975</v>
      </c>
      <c r="AG17" s="800">
        <v>35.97258049106716</v>
      </c>
      <c r="AH17" s="800">
        <v>1151.0237325254648</v>
      </c>
      <c r="AI17" s="185">
        <v>1</v>
      </c>
    </row>
    <row r="18" spans="1:35" s="731" customFormat="1" ht="9" customHeight="1">
      <c r="A18" s="738"/>
      <c r="B18" s="806"/>
      <c r="C18" s="807" t="s">
        <v>337</v>
      </c>
      <c r="D18" s="188">
        <v>2</v>
      </c>
      <c r="E18" s="800" t="s">
        <v>336</v>
      </c>
      <c r="F18" s="800">
        <v>1.1084999999999998</v>
      </c>
      <c r="G18" s="808">
        <v>19.795655393140343</v>
      </c>
      <c r="H18" s="879">
        <v>3.6459109582497367</v>
      </c>
      <c r="I18" s="800" t="s">
        <v>336</v>
      </c>
      <c r="J18" s="800">
        <v>19.582219045571794</v>
      </c>
      <c r="K18" s="800">
        <v>79.8441291678609</v>
      </c>
      <c r="L18" s="804" t="s">
        <v>336</v>
      </c>
      <c r="M18" s="809">
        <v>534.9794401452183</v>
      </c>
      <c r="N18" s="800">
        <v>760.4888621381484</v>
      </c>
      <c r="O18" s="804">
        <v>8.17808350052546</v>
      </c>
      <c r="P18" s="809">
        <v>335.38435081685293</v>
      </c>
      <c r="Q18" s="800">
        <v>20.141110155727524</v>
      </c>
      <c r="R18" s="800" t="s">
        <v>336</v>
      </c>
      <c r="S18" s="800">
        <v>93.03417884780738</v>
      </c>
      <c r="T18" s="804">
        <v>52.163458130314325</v>
      </c>
      <c r="U18" s="800" t="s">
        <v>336</v>
      </c>
      <c r="V18" s="804">
        <v>2023.9469513709755</v>
      </c>
      <c r="W18" s="803"/>
      <c r="X18" s="803"/>
      <c r="Y18" s="803"/>
      <c r="Z18" s="800">
        <v>47.9432502149613</v>
      </c>
      <c r="AA18" s="803"/>
      <c r="AB18" s="810"/>
      <c r="AC18" s="800">
        <v>852.5439368873602</v>
      </c>
      <c r="AD18" s="808">
        <v>6.349957007738607</v>
      </c>
      <c r="AE18" s="1006"/>
      <c r="AF18" s="800">
        <v>2072.3663818190503</v>
      </c>
      <c r="AG18" s="800">
        <v>2787.239792194516</v>
      </c>
      <c r="AH18" s="800">
        <v>4859.6061740135665</v>
      </c>
      <c r="AI18" s="191">
        <v>2</v>
      </c>
    </row>
    <row r="19" spans="1:35" s="731" customFormat="1" ht="9" customHeight="1">
      <c r="A19" s="811" t="s">
        <v>338</v>
      </c>
      <c r="B19" s="742"/>
      <c r="C19" s="807" t="s">
        <v>339</v>
      </c>
      <c r="D19" s="188">
        <v>3</v>
      </c>
      <c r="E19" s="800" t="s">
        <v>336</v>
      </c>
      <c r="F19" s="800" t="s">
        <v>336</v>
      </c>
      <c r="G19" s="808" t="s">
        <v>336</v>
      </c>
      <c r="H19" s="879" t="s">
        <v>336</v>
      </c>
      <c r="I19" s="800" t="s">
        <v>336</v>
      </c>
      <c r="J19" s="800" t="s">
        <v>336</v>
      </c>
      <c r="K19" s="800" t="s">
        <v>336</v>
      </c>
      <c r="L19" s="804" t="s">
        <v>336</v>
      </c>
      <c r="M19" s="803"/>
      <c r="N19" s="800" t="s">
        <v>336</v>
      </c>
      <c r="O19" s="801"/>
      <c r="P19" s="809" t="s">
        <v>336</v>
      </c>
      <c r="Q19" s="800">
        <v>0.5408904175026273</v>
      </c>
      <c r="R19" s="800" t="s">
        <v>336</v>
      </c>
      <c r="S19" s="800" t="s">
        <v>336</v>
      </c>
      <c r="T19" s="804" t="s">
        <v>336</v>
      </c>
      <c r="U19" s="800" t="s">
        <v>336</v>
      </c>
      <c r="V19" s="804" t="s">
        <v>336</v>
      </c>
      <c r="W19" s="803"/>
      <c r="X19" s="803"/>
      <c r="Y19" s="803"/>
      <c r="Z19" s="800">
        <v>0.5996942772523168</v>
      </c>
      <c r="AA19" s="803"/>
      <c r="AB19" s="1130"/>
      <c r="AC19" s="803"/>
      <c r="AD19" s="805"/>
      <c r="AE19" s="1006"/>
      <c r="AF19" s="800">
        <v>0.5996942772523168</v>
      </c>
      <c r="AG19" s="800">
        <v>0.8586032291965223</v>
      </c>
      <c r="AH19" s="800">
        <v>1.4582975064488393</v>
      </c>
      <c r="AI19" s="191">
        <v>3</v>
      </c>
    </row>
    <row r="20" spans="1:35" s="731" customFormat="1" ht="9" customHeight="1">
      <c r="A20" s="811" t="s">
        <v>340</v>
      </c>
      <c r="B20" s="812"/>
      <c r="C20" s="813" t="s">
        <v>341</v>
      </c>
      <c r="D20" s="196">
        <v>4</v>
      </c>
      <c r="E20" s="814" t="s">
        <v>336</v>
      </c>
      <c r="F20" s="814">
        <v>1.1084999999999998</v>
      </c>
      <c r="G20" s="815">
        <v>20.08401404413872</v>
      </c>
      <c r="H20" s="880">
        <v>3.6459109582497367</v>
      </c>
      <c r="I20" s="814" t="s">
        <v>336</v>
      </c>
      <c r="J20" s="814">
        <v>19.582481776058085</v>
      </c>
      <c r="K20" s="814">
        <v>79.8573373459444</v>
      </c>
      <c r="L20" s="816" t="s">
        <v>336</v>
      </c>
      <c r="M20" s="817">
        <v>534.9794401452183</v>
      </c>
      <c r="N20" s="814">
        <v>760.4888621381484</v>
      </c>
      <c r="O20" s="816">
        <v>8.17808350052546</v>
      </c>
      <c r="P20" s="817">
        <v>335.38435081685293</v>
      </c>
      <c r="Q20" s="814">
        <v>20.68200057323015</v>
      </c>
      <c r="R20" s="814" t="s">
        <v>336</v>
      </c>
      <c r="S20" s="814">
        <v>93.03417884780738</v>
      </c>
      <c r="T20" s="816">
        <v>52.17934138244005</v>
      </c>
      <c r="U20" s="814" t="s">
        <v>336</v>
      </c>
      <c r="V20" s="816">
        <v>2037.533367344989</v>
      </c>
      <c r="W20" s="814">
        <v>27.727516251074807</v>
      </c>
      <c r="X20" s="814">
        <v>109.69062768701635</v>
      </c>
      <c r="Y20" s="814">
        <v>11.481434961692953</v>
      </c>
      <c r="Z20" s="814">
        <v>989.725566064775</v>
      </c>
      <c r="AA20" s="814">
        <v>8.103181427343078</v>
      </c>
      <c r="AB20" s="814">
        <v>3.279354160695519</v>
      </c>
      <c r="AC20" s="814">
        <v>852.5439368873602</v>
      </c>
      <c r="AD20" s="815">
        <v>6.349957007738607</v>
      </c>
      <c r="AE20" s="880">
        <v>35.97258049106716</v>
      </c>
      <c r="AF20" s="814">
        <v>3188.017228130701</v>
      </c>
      <c r="AG20" s="814">
        <v>2824.07097591478</v>
      </c>
      <c r="AH20" s="814">
        <v>6012.088204045481</v>
      </c>
      <c r="AI20" s="201">
        <v>4</v>
      </c>
    </row>
    <row r="21" spans="1:35" s="731" customFormat="1" ht="9" customHeight="1">
      <c r="A21" s="811" t="s">
        <v>342</v>
      </c>
      <c r="B21" s="742"/>
      <c r="C21" s="807" t="s">
        <v>343</v>
      </c>
      <c r="D21" s="188">
        <v>5</v>
      </c>
      <c r="E21" s="800" t="s">
        <v>336</v>
      </c>
      <c r="F21" s="800" t="s">
        <v>336</v>
      </c>
      <c r="G21" s="808" t="s">
        <v>336</v>
      </c>
      <c r="H21" s="879" t="s">
        <v>336</v>
      </c>
      <c r="I21" s="800" t="s">
        <v>336</v>
      </c>
      <c r="J21" s="800" t="s">
        <v>336</v>
      </c>
      <c r="K21" s="800" t="s">
        <v>336</v>
      </c>
      <c r="L21" s="801"/>
      <c r="M21" s="809" t="s">
        <v>336</v>
      </c>
      <c r="N21" s="800" t="s">
        <v>336</v>
      </c>
      <c r="O21" s="804" t="s">
        <v>336</v>
      </c>
      <c r="P21" s="809" t="s">
        <v>336</v>
      </c>
      <c r="Q21" s="800" t="s">
        <v>336</v>
      </c>
      <c r="R21" s="800" t="s">
        <v>336</v>
      </c>
      <c r="S21" s="800" t="s">
        <v>336</v>
      </c>
      <c r="T21" s="804" t="s">
        <v>336</v>
      </c>
      <c r="U21" s="800" t="s">
        <v>336</v>
      </c>
      <c r="V21" s="804">
        <v>19.153935798222985</v>
      </c>
      <c r="W21" s="803"/>
      <c r="X21" s="803"/>
      <c r="Y21" s="803"/>
      <c r="Z21" s="800">
        <v>35.026702971242955</v>
      </c>
      <c r="AA21" s="803"/>
      <c r="AB21" s="803"/>
      <c r="AC21" s="800" t="s">
        <v>336</v>
      </c>
      <c r="AD21" s="808" t="s">
        <v>336</v>
      </c>
      <c r="AE21" s="1006"/>
      <c r="AF21" s="800">
        <v>54.18063876946594</v>
      </c>
      <c r="AG21" s="800" t="s">
        <v>336</v>
      </c>
      <c r="AH21" s="800">
        <v>54.18063876946594</v>
      </c>
      <c r="AI21" s="191">
        <v>5</v>
      </c>
    </row>
    <row r="22" spans="1:35" s="731" customFormat="1" ht="9" customHeight="1" thickBot="1">
      <c r="A22" s="738"/>
      <c r="B22" s="806"/>
      <c r="C22" s="807" t="s">
        <v>344</v>
      </c>
      <c r="D22" s="188">
        <v>6</v>
      </c>
      <c r="E22" s="800" t="s">
        <v>336</v>
      </c>
      <c r="F22" s="800" t="s">
        <v>336</v>
      </c>
      <c r="G22" s="808" t="s">
        <v>336</v>
      </c>
      <c r="H22" s="879" t="s">
        <v>336</v>
      </c>
      <c r="I22" s="800" t="s">
        <v>336</v>
      </c>
      <c r="J22" s="800" t="s">
        <v>336</v>
      </c>
      <c r="K22" s="800" t="s">
        <v>336</v>
      </c>
      <c r="L22" s="804" t="s">
        <v>336</v>
      </c>
      <c r="M22" s="803"/>
      <c r="N22" s="800" t="s">
        <v>336</v>
      </c>
      <c r="O22" s="801"/>
      <c r="P22" s="809">
        <v>7.446116365720837</v>
      </c>
      <c r="Q22" s="800" t="s">
        <v>336</v>
      </c>
      <c r="R22" s="800" t="s">
        <v>336</v>
      </c>
      <c r="S22" s="800" t="s">
        <v>336</v>
      </c>
      <c r="T22" s="804" t="s">
        <v>336</v>
      </c>
      <c r="U22" s="800" t="s">
        <v>336</v>
      </c>
      <c r="V22" s="804">
        <v>12.638156300754755</v>
      </c>
      <c r="W22" s="803"/>
      <c r="X22" s="810"/>
      <c r="Y22" s="803"/>
      <c r="Z22" s="800" t="s">
        <v>336</v>
      </c>
      <c r="AA22" s="803"/>
      <c r="AB22" s="810"/>
      <c r="AC22" s="803"/>
      <c r="AD22" s="805"/>
      <c r="AE22" s="1006"/>
      <c r="AF22" s="800">
        <v>12.639398299417218</v>
      </c>
      <c r="AG22" s="800">
        <v>7.447142447692748</v>
      </c>
      <c r="AH22" s="800">
        <v>20.086540747109964</v>
      </c>
      <c r="AI22" s="191">
        <v>6</v>
      </c>
    </row>
    <row r="23" spans="1:35" s="825" customFormat="1" ht="9.75" customHeight="1" thickBot="1">
      <c r="A23" s="818"/>
      <c r="B23" s="819"/>
      <c r="C23" s="820" t="s">
        <v>345</v>
      </c>
      <c r="D23" s="206">
        <v>7</v>
      </c>
      <c r="E23" s="821" t="s">
        <v>336</v>
      </c>
      <c r="F23" s="821">
        <v>1.1084999999999998</v>
      </c>
      <c r="G23" s="822">
        <v>20.08401404413872</v>
      </c>
      <c r="H23" s="1007">
        <v>3.6459109582497367</v>
      </c>
      <c r="I23" s="821" t="s">
        <v>336</v>
      </c>
      <c r="J23" s="821">
        <v>19.582481776058085</v>
      </c>
      <c r="K23" s="821">
        <v>79.8573373459444</v>
      </c>
      <c r="L23" s="823" t="s">
        <v>336</v>
      </c>
      <c r="M23" s="824">
        <v>534.9794401452183</v>
      </c>
      <c r="N23" s="821">
        <v>760.4878360561765</v>
      </c>
      <c r="O23" s="823">
        <v>8.17808350052546</v>
      </c>
      <c r="P23" s="824">
        <v>327.9382344511321</v>
      </c>
      <c r="Q23" s="821">
        <v>20.68200057323015</v>
      </c>
      <c r="R23" s="821" t="s">
        <v>336</v>
      </c>
      <c r="S23" s="821">
        <v>93.03417884780738</v>
      </c>
      <c r="T23" s="823">
        <v>52.17934138244005</v>
      </c>
      <c r="U23" s="821" t="s">
        <v>336</v>
      </c>
      <c r="V23" s="823">
        <v>2005.7412752460114</v>
      </c>
      <c r="W23" s="821">
        <v>27.727516251074807</v>
      </c>
      <c r="X23" s="821">
        <v>109.69062768701635</v>
      </c>
      <c r="Y23" s="821">
        <v>11.481434961692953</v>
      </c>
      <c r="Z23" s="821">
        <v>954.698863093532</v>
      </c>
      <c r="AA23" s="821">
        <v>8.103181427343078</v>
      </c>
      <c r="AB23" s="1131">
        <v>3.279354160695519</v>
      </c>
      <c r="AC23" s="821">
        <v>852.5439368873602</v>
      </c>
      <c r="AD23" s="822">
        <v>6.349957007738607</v>
      </c>
      <c r="AE23" s="1007">
        <v>35.97258049106716</v>
      </c>
      <c r="AF23" s="821">
        <v>3121.1971910618176</v>
      </c>
      <c r="AG23" s="821">
        <v>2816.623833467087</v>
      </c>
      <c r="AH23" s="821">
        <v>5937.821024528905</v>
      </c>
      <c r="AI23" s="211">
        <v>7</v>
      </c>
    </row>
    <row r="24" spans="1:35" s="731" customFormat="1" ht="9" customHeight="1">
      <c r="A24" s="826"/>
      <c r="B24" s="827"/>
      <c r="C24" s="215" t="s">
        <v>660</v>
      </c>
      <c r="D24" s="188">
        <v>10</v>
      </c>
      <c r="E24" s="800" t="s">
        <v>336</v>
      </c>
      <c r="F24" s="803"/>
      <c r="G24" s="808" t="s">
        <v>336</v>
      </c>
      <c r="H24" s="1006"/>
      <c r="I24" s="800" t="s">
        <v>336</v>
      </c>
      <c r="J24" s="800" t="s">
        <v>336</v>
      </c>
      <c r="K24" s="1123" t="s">
        <v>336</v>
      </c>
      <c r="L24" s="1124" t="s">
        <v>336</v>
      </c>
      <c r="M24" s="802"/>
      <c r="N24" s="1123" t="s">
        <v>336</v>
      </c>
      <c r="O24" s="801"/>
      <c r="P24" s="830" t="s">
        <v>336</v>
      </c>
      <c r="Q24" s="828" t="s">
        <v>336</v>
      </c>
      <c r="R24" s="828" t="s">
        <v>336</v>
      </c>
      <c r="S24" s="828" t="s">
        <v>336</v>
      </c>
      <c r="T24" s="829" t="s">
        <v>336</v>
      </c>
      <c r="U24" s="828" t="s">
        <v>336</v>
      </c>
      <c r="V24" s="829">
        <v>40.719308302283366</v>
      </c>
      <c r="W24" s="803"/>
      <c r="X24" s="803"/>
      <c r="Y24" s="828" t="s">
        <v>336</v>
      </c>
      <c r="Z24" s="828">
        <v>41.55868443680137</v>
      </c>
      <c r="AA24" s="803"/>
      <c r="AB24" s="1132" t="s">
        <v>336</v>
      </c>
      <c r="AC24" s="803"/>
      <c r="AD24" s="805"/>
      <c r="AE24" s="1005" t="s">
        <v>336</v>
      </c>
      <c r="AF24" s="800">
        <v>82.27799273908474</v>
      </c>
      <c r="AG24" s="800" t="s">
        <v>336</v>
      </c>
      <c r="AH24" s="800">
        <v>82.39667526511894</v>
      </c>
      <c r="AI24" s="191">
        <v>10</v>
      </c>
    </row>
    <row r="25" spans="1:35" s="731" customFormat="1" ht="9" customHeight="1">
      <c r="A25" s="826"/>
      <c r="B25" s="831" t="s">
        <v>346</v>
      </c>
      <c r="C25" s="215" t="s">
        <v>492</v>
      </c>
      <c r="D25" s="188">
        <v>11</v>
      </c>
      <c r="E25" s="800" t="s">
        <v>336</v>
      </c>
      <c r="F25" s="803"/>
      <c r="G25" s="808" t="s">
        <v>336</v>
      </c>
      <c r="H25" s="1006"/>
      <c r="I25" s="800" t="s">
        <v>336</v>
      </c>
      <c r="J25" s="800" t="s">
        <v>336</v>
      </c>
      <c r="K25" s="1123" t="s">
        <v>336</v>
      </c>
      <c r="L25" s="804" t="s">
        <v>336</v>
      </c>
      <c r="M25" s="802"/>
      <c r="N25" s="1123" t="s">
        <v>336</v>
      </c>
      <c r="O25" s="801"/>
      <c r="P25" s="809">
        <v>0.6992213623769943</v>
      </c>
      <c r="Q25" s="800" t="s">
        <v>336</v>
      </c>
      <c r="R25" s="800" t="s">
        <v>336</v>
      </c>
      <c r="S25" s="800" t="s">
        <v>336</v>
      </c>
      <c r="T25" s="804" t="s">
        <v>336</v>
      </c>
      <c r="U25" s="800" t="s">
        <v>336</v>
      </c>
      <c r="V25" s="804">
        <v>547.5699818477118</v>
      </c>
      <c r="W25" s="803"/>
      <c r="X25" s="803"/>
      <c r="Y25" s="828" t="s">
        <v>336</v>
      </c>
      <c r="Z25" s="800">
        <v>26.090761440718445</v>
      </c>
      <c r="AA25" s="803"/>
      <c r="AB25" s="810"/>
      <c r="AC25" s="803"/>
      <c r="AD25" s="805"/>
      <c r="AE25" s="1005" t="s">
        <v>336</v>
      </c>
      <c r="AF25" s="800">
        <v>573.6607432884302</v>
      </c>
      <c r="AG25" s="800">
        <v>0.6992213623769943</v>
      </c>
      <c r="AH25" s="800">
        <v>574.3599646508072</v>
      </c>
      <c r="AI25" s="191">
        <v>11</v>
      </c>
    </row>
    <row r="26" spans="1:35" s="731" customFormat="1" ht="9" customHeight="1">
      <c r="A26" s="826" t="s">
        <v>347</v>
      </c>
      <c r="B26" s="831" t="s">
        <v>348</v>
      </c>
      <c r="C26" s="218" t="s">
        <v>210</v>
      </c>
      <c r="D26" s="188">
        <v>12</v>
      </c>
      <c r="E26" s="800" t="s">
        <v>336</v>
      </c>
      <c r="F26" s="803"/>
      <c r="G26" s="808" t="s">
        <v>336</v>
      </c>
      <c r="H26" s="1006"/>
      <c r="I26" s="800" t="s">
        <v>336</v>
      </c>
      <c r="J26" s="800" t="s">
        <v>336</v>
      </c>
      <c r="K26" s="800" t="s">
        <v>336</v>
      </c>
      <c r="L26" s="804" t="s">
        <v>336</v>
      </c>
      <c r="M26" s="802"/>
      <c r="N26" s="800" t="s">
        <v>336</v>
      </c>
      <c r="O26" s="801"/>
      <c r="P26" s="809" t="s">
        <v>336</v>
      </c>
      <c r="Q26" s="800" t="s">
        <v>336</v>
      </c>
      <c r="R26" s="800" t="s">
        <v>336</v>
      </c>
      <c r="S26" s="800" t="s">
        <v>336</v>
      </c>
      <c r="T26" s="804" t="s">
        <v>336</v>
      </c>
      <c r="U26" s="800" t="s">
        <v>336</v>
      </c>
      <c r="V26" s="804">
        <v>29.17087035444731</v>
      </c>
      <c r="W26" s="803"/>
      <c r="X26" s="803"/>
      <c r="Y26" s="828" t="s">
        <v>336</v>
      </c>
      <c r="Z26" s="800">
        <v>113.91974777873314</v>
      </c>
      <c r="AA26" s="803"/>
      <c r="AB26" s="800" t="s">
        <v>336</v>
      </c>
      <c r="AC26" s="803"/>
      <c r="AD26" s="805"/>
      <c r="AE26" s="1005" t="s">
        <v>336</v>
      </c>
      <c r="AF26" s="800">
        <v>143.09061813318044</v>
      </c>
      <c r="AG26" s="800" t="s">
        <v>336</v>
      </c>
      <c r="AH26" s="800">
        <v>143.54991879239512</v>
      </c>
      <c r="AI26" s="191">
        <v>12</v>
      </c>
    </row>
    <row r="27" spans="1:35" s="731" customFormat="1" ht="9" customHeight="1">
      <c r="A27" s="826" t="s">
        <v>349</v>
      </c>
      <c r="B27" s="831" t="s">
        <v>248</v>
      </c>
      <c r="C27" s="215" t="s">
        <v>350</v>
      </c>
      <c r="D27" s="188">
        <v>14</v>
      </c>
      <c r="E27" s="803"/>
      <c r="F27" s="803"/>
      <c r="G27" s="805"/>
      <c r="H27" s="1006"/>
      <c r="I27" s="803"/>
      <c r="J27" s="803"/>
      <c r="K27" s="803"/>
      <c r="L27" s="801"/>
      <c r="M27" s="802"/>
      <c r="N27" s="803"/>
      <c r="O27" s="801"/>
      <c r="P27" s="802"/>
      <c r="Q27" s="803"/>
      <c r="R27" s="803"/>
      <c r="S27" s="803"/>
      <c r="T27" s="801"/>
      <c r="U27" s="803"/>
      <c r="V27" s="801"/>
      <c r="W27" s="828">
        <v>27.727516251074807</v>
      </c>
      <c r="X27" s="803"/>
      <c r="Y27" s="803"/>
      <c r="Z27" s="803"/>
      <c r="AA27" s="803"/>
      <c r="AB27" s="810"/>
      <c r="AC27" s="800">
        <v>225.6660361134996</v>
      </c>
      <c r="AD27" s="805"/>
      <c r="AE27" s="1006"/>
      <c r="AF27" s="800">
        <v>27.727516251074807</v>
      </c>
      <c r="AG27" s="800">
        <v>225.6660361134996</v>
      </c>
      <c r="AH27" s="800">
        <v>253.3935523645744</v>
      </c>
      <c r="AI27" s="191">
        <v>14</v>
      </c>
    </row>
    <row r="28" spans="1:35" s="731" customFormat="1" ht="9" customHeight="1">
      <c r="A28" s="826" t="s">
        <v>351</v>
      </c>
      <c r="B28" s="831" t="s">
        <v>352</v>
      </c>
      <c r="C28" s="220" t="s">
        <v>353</v>
      </c>
      <c r="D28" s="188">
        <v>15</v>
      </c>
      <c r="E28" s="803"/>
      <c r="F28" s="803"/>
      <c r="G28" s="805"/>
      <c r="H28" s="1006"/>
      <c r="I28" s="803"/>
      <c r="J28" s="803"/>
      <c r="K28" s="803"/>
      <c r="L28" s="801"/>
      <c r="M28" s="802"/>
      <c r="N28" s="803"/>
      <c r="O28" s="801"/>
      <c r="P28" s="802"/>
      <c r="Q28" s="803"/>
      <c r="R28" s="803"/>
      <c r="S28" s="803"/>
      <c r="T28" s="801"/>
      <c r="U28" s="803"/>
      <c r="V28" s="801"/>
      <c r="W28" s="803"/>
      <c r="X28" s="800">
        <v>109.69062768701635</v>
      </c>
      <c r="Y28" s="828">
        <v>11.08479426108152</v>
      </c>
      <c r="Z28" s="800">
        <v>164.77892423808157</v>
      </c>
      <c r="AA28" s="800">
        <v>2.8366294067067925</v>
      </c>
      <c r="AB28" s="800" t="s">
        <v>336</v>
      </c>
      <c r="AC28" s="803"/>
      <c r="AD28" s="805"/>
      <c r="AE28" s="1005" t="s">
        <v>336</v>
      </c>
      <c r="AF28" s="800">
        <v>288.5175639180988</v>
      </c>
      <c r="AG28" s="800" t="s">
        <v>336</v>
      </c>
      <c r="AH28" s="800">
        <v>288.5175639180988</v>
      </c>
      <c r="AI28" s="191">
        <v>15</v>
      </c>
    </row>
    <row r="29" spans="1:35" s="731" customFormat="1" ht="9" customHeight="1">
      <c r="A29" s="826" t="s">
        <v>354</v>
      </c>
      <c r="B29" s="831" t="s">
        <v>355</v>
      </c>
      <c r="C29" s="215" t="s">
        <v>674</v>
      </c>
      <c r="D29" s="188">
        <v>16</v>
      </c>
      <c r="E29" s="800" t="s">
        <v>336</v>
      </c>
      <c r="F29" s="803"/>
      <c r="G29" s="808" t="s">
        <v>336</v>
      </c>
      <c r="H29" s="1006"/>
      <c r="I29" s="800" t="s">
        <v>336</v>
      </c>
      <c r="J29" s="800" t="s">
        <v>336</v>
      </c>
      <c r="K29" s="800" t="s">
        <v>336</v>
      </c>
      <c r="L29" s="804" t="s">
        <v>336</v>
      </c>
      <c r="M29" s="802"/>
      <c r="N29" s="803"/>
      <c r="O29" s="801"/>
      <c r="P29" s="809">
        <v>4.5709133467087035</v>
      </c>
      <c r="Q29" s="800" t="s">
        <v>336</v>
      </c>
      <c r="R29" s="800" t="s">
        <v>336</v>
      </c>
      <c r="S29" s="800" t="s">
        <v>336</v>
      </c>
      <c r="T29" s="804" t="s">
        <v>336</v>
      </c>
      <c r="U29" s="800" t="s">
        <v>336</v>
      </c>
      <c r="V29" s="804">
        <v>67.24484092863284</v>
      </c>
      <c r="W29" s="803"/>
      <c r="X29" s="803"/>
      <c r="Y29" s="828" t="s">
        <v>336</v>
      </c>
      <c r="Z29" s="800">
        <v>20.88119805101748</v>
      </c>
      <c r="AA29" s="803"/>
      <c r="AB29" s="800" t="s">
        <v>336</v>
      </c>
      <c r="AC29" s="803"/>
      <c r="AD29" s="805"/>
      <c r="AE29" s="1006"/>
      <c r="AF29" s="800">
        <v>88.12603897965032</v>
      </c>
      <c r="AG29" s="800">
        <v>4.5709133467087035</v>
      </c>
      <c r="AH29" s="800">
        <v>92.69695232635902</v>
      </c>
      <c r="AI29" s="191">
        <v>16</v>
      </c>
    </row>
    <row r="30" spans="1:35" s="731" customFormat="1" ht="9" customHeight="1">
      <c r="A30" s="826" t="s">
        <v>356</v>
      </c>
      <c r="B30" s="831"/>
      <c r="C30" s="832" t="s">
        <v>357</v>
      </c>
      <c r="D30" s="188">
        <v>19</v>
      </c>
      <c r="E30" s="803"/>
      <c r="F30" s="803"/>
      <c r="G30" s="805"/>
      <c r="H30" s="1005" t="s">
        <v>336</v>
      </c>
      <c r="I30" s="803"/>
      <c r="J30" s="803"/>
      <c r="K30" s="803"/>
      <c r="L30" s="801"/>
      <c r="M30" s="802"/>
      <c r="N30" s="803"/>
      <c r="O30" s="801"/>
      <c r="P30" s="800">
        <v>2.991091048055794</v>
      </c>
      <c r="Q30" s="803"/>
      <c r="R30" s="803"/>
      <c r="S30" s="800">
        <v>2.819217540842648</v>
      </c>
      <c r="T30" s="1008" t="s">
        <v>336</v>
      </c>
      <c r="U30" s="803"/>
      <c r="V30" s="804">
        <v>2.991091048055794</v>
      </c>
      <c r="W30" s="803"/>
      <c r="X30" s="803"/>
      <c r="Y30" s="803"/>
      <c r="Z30" s="800" t="s">
        <v>336</v>
      </c>
      <c r="AA30" s="803"/>
      <c r="AB30" s="810"/>
      <c r="AC30" s="803"/>
      <c r="AD30" s="805"/>
      <c r="AE30" s="1008">
        <v>5.5818286041845795</v>
      </c>
      <c r="AF30" s="800">
        <v>2.991091048055794</v>
      </c>
      <c r="AG30" s="800">
        <v>11.392137193083022</v>
      </c>
      <c r="AH30" s="800">
        <v>14.383228241138816</v>
      </c>
      <c r="AI30" s="191">
        <v>19</v>
      </c>
    </row>
    <row r="31" spans="1:35" s="731" customFormat="1" ht="9.75" customHeight="1">
      <c r="A31" s="826" t="s">
        <v>358</v>
      </c>
      <c r="B31" s="833"/>
      <c r="C31" s="834" t="s">
        <v>359</v>
      </c>
      <c r="D31" s="196">
        <v>20</v>
      </c>
      <c r="E31" s="814" t="s">
        <v>336</v>
      </c>
      <c r="F31" s="835"/>
      <c r="G31" s="815" t="s">
        <v>336</v>
      </c>
      <c r="H31" s="1009" t="s">
        <v>336</v>
      </c>
      <c r="I31" s="814" t="s">
        <v>336</v>
      </c>
      <c r="J31" s="814" t="s">
        <v>336</v>
      </c>
      <c r="K31" s="814" t="s">
        <v>336</v>
      </c>
      <c r="L31" s="816" t="s">
        <v>336</v>
      </c>
      <c r="M31" s="835"/>
      <c r="N31" s="814" t="s">
        <v>336</v>
      </c>
      <c r="O31" s="836"/>
      <c r="P31" s="817">
        <v>8.620258908951943</v>
      </c>
      <c r="Q31" s="814" t="s">
        <v>336</v>
      </c>
      <c r="R31" s="814" t="s">
        <v>336</v>
      </c>
      <c r="S31" s="814">
        <v>2.819217540842648</v>
      </c>
      <c r="T31" s="816" t="s">
        <v>336</v>
      </c>
      <c r="U31" s="814" t="s">
        <v>336</v>
      </c>
      <c r="V31" s="816">
        <v>687.696092481131</v>
      </c>
      <c r="W31" s="814">
        <v>27.727516251074807</v>
      </c>
      <c r="X31" s="814">
        <v>109.69062768701635</v>
      </c>
      <c r="Y31" s="814">
        <v>11.08479426108152</v>
      </c>
      <c r="Z31" s="814">
        <v>367.229315945352</v>
      </c>
      <c r="AA31" s="814">
        <v>2.8366294067067925</v>
      </c>
      <c r="AB31" s="814" t="s">
        <v>336</v>
      </c>
      <c r="AC31" s="814">
        <v>225.6660361134996</v>
      </c>
      <c r="AD31" s="815" t="s">
        <v>336</v>
      </c>
      <c r="AE31" s="880">
        <v>5.5818286041845795</v>
      </c>
      <c r="AF31" s="814">
        <v>1206.3915643575751</v>
      </c>
      <c r="AG31" s="814">
        <v>242.90629120091717</v>
      </c>
      <c r="AH31" s="814">
        <v>1449.2978555584923</v>
      </c>
      <c r="AI31" s="201">
        <v>20</v>
      </c>
    </row>
    <row r="32" spans="1:35" s="731" customFormat="1" ht="9" customHeight="1">
      <c r="A32" s="826" t="s">
        <v>360</v>
      </c>
      <c r="B32" s="827"/>
      <c r="C32" s="215" t="s">
        <v>660</v>
      </c>
      <c r="D32" s="188">
        <v>23</v>
      </c>
      <c r="E32" s="803"/>
      <c r="F32" s="803"/>
      <c r="G32" s="805"/>
      <c r="H32" s="1006"/>
      <c r="I32" s="803"/>
      <c r="J32" s="803"/>
      <c r="K32" s="803"/>
      <c r="L32" s="801"/>
      <c r="M32" s="802"/>
      <c r="N32" s="803"/>
      <c r="O32" s="801"/>
      <c r="P32" s="802"/>
      <c r="Q32" s="803"/>
      <c r="R32" s="803"/>
      <c r="S32" s="803"/>
      <c r="T32" s="801"/>
      <c r="U32" s="803"/>
      <c r="V32" s="801"/>
      <c r="W32" s="803"/>
      <c r="X32" s="803"/>
      <c r="Y32" s="803"/>
      <c r="Z32" s="803"/>
      <c r="AA32" s="803"/>
      <c r="AB32" s="810"/>
      <c r="AC32" s="828">
        <v>34.13869303525365</v>
      </c>
      <c r="AD32" s="805"/>
      <c r="AE32" s="1006"/>
      <c r="AF32" s="803"/>
      <c r="AG32" s="800">
        <v>34.13869303525365</v>
      </c>
      <c r="AH32" s="800">
        <v>34.13869303525365</v>
      </c>
      <c r="AI32" s="191">
        <v>23</v>
      </c>
    </row>
    <row r="33" spans="1:35" s="731" customFormat="1" ht="9" customHeight="1">
      <c r="A33" s="826" t="s">
        <v>361</v>
      </c>
      <c r="B33" s="831" t="s">
        <v>346</v>
      </c>
      <c r="C33" s="215" t="s">
        <v>492</v>
      </c>
      <c r="D33" s="188">
        <v>24</v>
      </c>
      <c r="E33" s="803"/>
      <c r="F33" s="803"/>
      <c r="G33" s="805"/>
      <c r="H33" s="1006"/>
      <c r="I33" s="803"/>
      <c r="J33" s="803"/>
      <c r="K33" s="803"/>
      <c r="L33" s="801"/>
      <c r="M33" s="802"/>
      <c r="N33" s="803"/>
      <c r="O33" s="801"/>
      <c r="P33" s="802"/>
      <c r="Q33" s="803"/>
      <c r="R33" s="803"/>
      <c r="S33" s="803"/>
      <c r="T33" s="801"/>
      <c r="U33" s="803"/>
      <c r="V33" s="801"/>
      <c r="W33" s="803"/>
      <c r="X33" s="803"/>
      <c r="Y33" s="803"/>
      <c r="Z33" s="803"/>
      <c r="AA33" s="803"/>
      <c r="AB33" s="810"/>
      <c r="AC33" s="800">
        <v>168.30034393809115</v>
      </c>
      <c r="AD33" s="808">
        <v>268.0121238177128</v>
      </c>
      <c r="AE33" s="1006"/>
      <c r="AF33" s="803"/>
      <c r="AG33" s="800">
        <v>436.31246775580394</v>
      </c>
      <c r="AH33" s="800">
        <v>436.31246775580394</v>
      </c>
      <c r="AI33" s="191">
        <v>24</v>
      </c>
    </row>
    <row r="34" spans="1:35" s="731" customFormat="1" ht="9" customHeight="1">
      <c r="A34" s="826" t="s">
        <v>349</v>
      </c>
      <c r="B34" s="831" t="s">
        <v>348</v>
      </c>
      <c r="C34" s="218" t="s">
        <v>210</v>
      </c>
      <c r="D34" s="188">
        <v>25</v>
      </c>
      <c r="E34" s="803"/>
      <c r="F34" s="803"/>
      <c r="G34" s="805"/>
      <c r="H34" s="1006"/>
      <c r="I34" s="803"/>
      <c r="J34" s="803"/>
      <c r="K34" s="803"/>
      <c r="L34" s="801"/>
      <c r="M34" s="802"/>
      <c r="N34" s="803"/>
      <c r="O34" s="801"/>
      <c r="P34" s="802"/>
      <c r="Q34" s="803"/>
      <c r="R34" s="803"/>
      <c r="S34" s="803"/>
      <c r="T34" s="801"/>
      <c r="U34" s="803"/>
      <c r="V34" s="801"/>
      <c r="W34" s="803"/>
      <c r="X34" s="803"/>
      <c r="Y34" s="803"/>
      <c r="Z34" s="803"/>
      <c r="AA34" s="803"/>
      <c r="AB34" s="810"/>
      <c r="AC34" s="800">
        <v>58.32519346517627</v>
      </c>
      <c r="AD34" s="805"/>
      <c r="AE34" s="1006"/>
      <c r="AF34" s="803"/>
      <c r="AG34" s="800">
        <v>58.32519346517627</v>
      </c>
      <c r="AH34" s="800">
        <v>58.32519346517627</v>
      </c>
      <c r="AI34" s="191">
        <v>25</v>
      </c>
    </row>
    <row r="35" spans="1:35" s="731" customFormat="1" ht="9" customHeight="1">
      <c r="A35" s="826" t="s">
        <v>362</v>
      </c>
      <c r="B35" s="831" t="s">
        <v>248</v>
      </c>
      <c r="C35" s="215" t="s">
        <v>350</v>
      </c>
      <c r="D35" s="188">
        <v>27</v>
      </c>
      <c r="E35" s="803"/>
      <c r="F35" s="803"/>
      <c r="G35" s="805"/>
      <c r="H35" s="1006"/>
      <c r="I35" s="803"/>
      <c r="J35" s="803"/>
      <c r="K35" s="803"/>
      <c r="L35" s="801"/>
      <c r="M35" s="802"/>
      <c r="N35" s="803"/>
      <c r="O35" s="801"/>
      <c r="P35" s="802"/>
      <c r="Q35" s="803"/>
      <c r="R35" s="803"/>
      <c r="S35" s="803"/>
      <c r="T35" s="801"/>
      <c r="U35" s="803"/>
      <c r="V35" s="801"/>
      <c r="W35" s="803"/>
      <c r="X35" s="803"/>
      <c r="Y35" s="803"/>
      <c r="Z35" s="803"/>
      <c r="AA35" s="803"/>
      <c r="AB35" s="810"/>
      <c r="AC35" s="800">
        <v>205.1939822871883</v>
      </c>
      <c r="AD35" s="805"/>
      <c r="AE35" s="1006"/>
      <c r="AF35" s="803"/>
      <c r="AG35" s="800">
        <v>205.1939822871883</v>
      </c>
      <c r="AH35" s="800">
        <v>205.1939822871883</v>
      </c>
      <c r="AI35" s="191">
        <v>27</v>
      </c>
    </row>
    <row r="36" spans="1:35" s="731" customFormat="1" ht="9" customHeight="1">
      <c r="A36" s="826" t="s">
        <v>354</v>
      </c>
      <c r="B36" s="831" t="s">
        <v>363</v>
      </c>
      <c r="C36" s="220" t="s">
        <v>353</v>
      </c>
      <c r="D36" s="188">
        <v>28</v>
      </c>
      <c r="E36" s="803"/>
      <c r="F36" s="803"/>
      <c r="G36" s="805"/>
      <c r="H36" s="1006"/>
      <c r="I36" s="803"/>
      <c r="J36" s="803"/>
      <c r="K36" s="803"/>
      <c r="L36" s="801"/>
      <c r="M36" s="802"/>
      <c r="N36" s="803"/>
      <c r="O36" s="801"/>
      <c r="P36" s="802"/>
      <c r="Q36" s="803"/>
      <c r="R36" s="803"/>
      <c r="S36" s="803"/>
      <c r="T36" s="801"/>
      <c r="U36" s="803"/>
      <c r="V36" s="801"/>
      <c r="W36" s="803"/>
      <c r="X36" s="803"/>
      <c r="Y36" s="803"/>
      <c r="Z36" s="803"/>
      <c r="AA36" s="803"/>
      <c r="AB36" s="810"/>
      <c r="AC36" s="800">
        <v>159.28624247635426</v>
      </c>
      <c r="AD36" s="805"/>
      <c r="AE36" s="1006"/>
      <c r="AF36" s="803"/>
      <c r="AG36" s="800">
        <v>159.28624247635426</v>
      </c>
      <c r="AH36" s="800">
        <v>159.28624247635426</v>
      </c>
      <c r="AI36" s="191">
        <v>28</v>
      </c>
    </row>
    <row r="37" spans="1:35" s="731" customFormat="1" ht="9" customHeight="1">
      <c r="A37" s="826" t="s">
        <v>364</v>
      </c>
      <c r="B37" s="831" t="s">
        <v>365</v>
      </c>
      <c r="C37" s="215" t="s">
        <v>662</v>
      </c>
      <c r="D37" s="188">
        <v>29</v>
      </c>
      <c r="E37" s="803"/>
      <c r="F37" s="803"/>
      <c r="G37" s="805"/>
      <c r="H37" s="1006"/>
      <c r="I37" s="803"/>
      <c r="J37" s="803"/>
      <c r="K37" s="803"/>
      <c r="L37" s="801"/>
      <c r="M37" s="802"/>
      <c r="N37" s="803"/>
      <c r="O37" s="801"/>
      <c r="P37" s="802"/>
      <c r="Q37" s="837"/>
      <c r="R37" s="837"/>
      <c r="S37" s="837"/>
      <c r="T37" s="801"/>
      <c r="U37" s="803"/>
      <c r="V37" s="801"/>
      <c r="W37" s="803"/>
      <c r="X37" s="803"/>
      <c r="Y37" s="803"/>
      <c r="Z37" s="803"/>
      <c r="AA37" s="803"/>
      <c r="AB37" s="810"/>
      <c r="AC37" s="803"/>
      <c r="AD37" s="808">
        <v>80.90378331900259</v>
      </c>
      <c r="AE37" s="1006"/>
      <c r="AF37" s="803"/>
      <c r="AG37" s="800">
        <v>80.90378331900259</v>
      </c>
      <c r="AH37" s="800">
        <v>80.90378331900259</v>
      </c>
      <c r="AI37" s="191">
        <v>29</v>
      </c>
    </row>
    <row r="38" spans="1:35" s="731" customFormat="1" ht="9" customHeight="1">
      <c r="A38" s="826" t="s">
        <v>349</v>
      </c>
      <c r="B38" s="831"/>
      <c r="C38" s="807" t="s">
        <v>357</v>
      </c>
      <c r="D38" s="188">
        <v>32</v>
      </c>
      <c r="E38" s="803"/>
      <c r="F38" s="803"/>
      <c r="G38" s="805"/>
      <c r="H38" s="1005" t="s">
        <v>336</v>
      </c>
      <c r="I38" s="803"/>
      <c r="J38" s="803"/>
      <c r="K38" s="803"/>
      <c r="L38" s="801"/>
      <c r="M38" s="802"/>
      <c r="N38" s="803"/>
      <c r="O38" s="801"/>
      <c r="P38" s="802"/>
      <c r="Q38" s="803"/>
      <c r="R38" s="803"/>
      <c r="S38" s="800">
        <v>2.819217540842648</v>
      </c>
      <c r="T38" s="801"/>
      <c r="U38" s="803"/>
      <c r="V38" s="801"/>
      <c r="W38" s="803"/>
      <c r="X38" s="803"/>
      <c r="Y38" s="803"/>
      <c r="Z38" s="803"/>
      <c r="AA38" s="803"/>
      <c r="AB38" s="810"/>
      <c r="AC38" s="800">
        <v>4.625709372312984</v>
      </c>
      <c r="AD38" s="808" t="s">
        <v>336</v>
      </c>
      <c r="AE38" s="1006"/>
      <c r="AF38" s="803"/>
      <c r="AG38" s="800">
        <v>7.444926913155632</v>
      </c>
      <c r="AH38" s="800">
        <v>7.444926913155632</v>
      </c>
      <c r="AI38" s="191">
        <v>32</v>
      </c>
    </row>
    <row r="39" spans="1:35" s="731" customFormat="1" ht="9.75" customHeight="1">
      <c r="A39" s="826" t="s">
        <v>351</v>
      </c>
      <c r="B39" s="833"/>
      <c r="C39" s="813" t="s">
        <v>366</v>
      </c>
      <c r="D39" s="196">
        <v>33</v>
      </c>
      <c r="E39" s="835"/>
      <c r="F39" s="814" t="s">
        <v>336</v>
      </c>
      <c r="G39" s="814" t="s">
        <v>336</v>
      </c>
      <c r="H39" s="1009" t="s">
        <v>336</v>
      </c>
      <c r="I39" s="835"/>
      <c r="J39" s="814" t="s">
        <v>336</v>
      </c>
      <c r="K39" s="814" t="s">
        <v>336</v>
      </c>
      <c r="L39" s="836"/>
      <c r="M39" s="839"/>
      <c r="N39" s="835"/>
      <c r="O39" s="836"/>
      <c r="P39" s="839"/>
      <c r="Q39" s="835"/>
      <c r="R39" s="835"/>
      <c r="S39" s="814">
        <v>2.819217540842648</v>
      </c>
      <c r="T39" s="836"/>
      <c r="U39" s="835"/>
      <c r="V39" s="836"/>
      <c r="W39" s="835"/>
      <c r="X39" s="835"/>
      <c r="Y39" s="835"/>
      <c r="Z39" s="835"/>
      <c r="AA39" s="835"/>
      <c r="AB39" s="1133"/>
      <c r="AC39" s="814">
        <v>629.8701645743765</v>
      </c>
      <c r="AD39" s="815">
        <v>348.91590713671536</v>
      </c>
      <c r="AE39" s="1010"/>
      <c r="AF39" s="835"/>
      <c r="AG39" s="814">
        <v>981.6052892519344</v>
      </c>
      <c r="AH39" s="814">
        <v>981.6052892519344</v>
      </c>
      <c r="AI39" s="201">
        <v>33</v>
      </c>
    </row>
    <row r="40" spans="1:35" s="731" customFormat="1" ht="9" customHeight="1">
      <c r="A40" s="826" t="s">
        <v>367</v>
      </c>
      <c r="B40" s="831" t="s">
        <v>256</v>
      </c>
      <c r="C40" s="807" t="s">
        <v>368</v>
      </c>
      <c r="D40" s="188">
        <v>35</v>
      </c>
      <c r="E40" s="800" t="s">
        <v>336</v>
      </c>
      <c r="F40" s="800" t="s">
        <v>336</v>
      </c>
      <c r="G40" s="800" t="s">
        <v>336</v>
      </c>
      <c r="H40" s="1006"/>
      <c r="I40" s="800" t="s">
        <v>336</v>
      </c>
      <c r="J40" s="800" t="s">
        <v>336</v>
      </c>
      <c r="K40" s="800" t="s">
        <v>336</v>
      </c>
      <c r="L40" s="800" t="s">
        <v>336</v>
      </c>
      <c r="M40" s="802"/>
      <c r="N40" s="800" t="s">
        <v>336</v>
      </c>
      <c r="O40" s="801"/>
      <c r="P40" s="1134" t="s">
        <v>336</v>
      </c>
      <c r="Q40" s="800" t="s">
        <v>336</v>
      </c>
      <c r="R40" s="803"/>
      <c r="S40" s="803"/>
      <c r="T40" s="801"/>
      <c r="U40" s="803"/>
      <c r="V40" s="801"/>
      <c r="W40" s="803"/>
      <c r="X40" s="803"/>
      <c r="Y40" s="803"/>
      <c r="Z40" s="803"/>
      <c r="AA40" s="803"/>
      <c r="AB40" s="810"/>
      <c r="AC40" s="800" t="s">
        <v>336</v>
      </c>
      <c r="AD40" s="808" t="s">
        <v>336</v>
      </c>
      <c r="AE40" s="1006"/>
      <c r="AF40" s="800" t="s">
        <v>336</v>
      </c>
      <c r="AG40" s="800" t="s">
        <v>336</v>
      </c>
      <c r="AH40" s="800" t="s">
        <v>336</v>
      </c>
      <c r="AI40" s="191">
        <v>35</v>
      </c>
    </row>
    <row r="41" spans="1:35" s="731" customFormat="1" ht="9" customHeight="1">
      <c r="A41" s="826" t="s">
        <v>369</v>
      </c>
      <c r="B41" s="831" t="s">
        <v>370</v>
      </c>
      <c r="C41" s="807" t="s">
        <v>371</v>
      </c>
      <c r="D41" s="188">
        <v>36</v>
      </c>
      <c r="E41" s="803"/>
      <c r="F41" s="803"/>
      <c r="G41" s="805"/>
      <c r="H41" s="1006"/>
      <c r="I41" s="803"/>
      <c r="J41" s="803"/>
      <c r="K41" s="803"/>
      <c r="L41" s="801"/>
      <c r="M41" s="802"/>
      <c r="N41" s="803"/>
      <c r="O41" s="801"/>
      <c r="P41" s="802"/>
      <c r="Q41" s="803"/>
      <c r="R41" s="803"/>
      <c r="S41" s="803"/>
      <c r="T41" s="801"/>
      <c r="U41" s="803"/>
      <c r="V41" s="801"/>
      <c r="W41" s="803"/>
      <c r="X41" s="803"/>
      <c r="Y41" s="803"/>
      <c r="Z41" s="803"/>
      <c r="AA41" s="803"/>
      <c r="AB41" s="810"/>
      <c r="AC41" s="800">
        <v>13.550128976784176</v>
      </c>
      <c r="AD41" s="808">
        <v>5.219432502149613</v>
      </c>
      <c r="AE41" s="1006"/>
      <c r="AF41" s="800" t="s">
        <v>336</v>
      </c>
      <c r="AG41" s="800">
        <v>18.769561478933788</v>
      </c>
      <c r="AH41" s="800">
        <v>18.769561478933788</v>
      </c>
      <c r="AI41" s="191">
        <v>36</v>
      </c>
    </row>
    <row r="42" spans="1:35" s="731" customFormat="1" ht="9" customHeight="1">
      <c r="A42" s="826" t="s">
        <v>362</v>
      </c>
      <c r="B42" s="831" t="s">
        <v>372</v>
      </c>
      <c r="C42" s="807" t="s">
        <v>373</v>
      </c>
      <c r="D42" s="188">
        <v>37</v>
      </c>
      <c r="E42" s="800" t="s">
        <v>336</v>
      </c>
      <c r="F42" s="800" t="s">
        <v>336</v>
      </c>
      <c r="G42" s="800" t="s">
        <v>336</v>
      </c>
      <c r="H42" s="1006"/>
      <c r="I42" s="800" t="s">
        <v>336</v>
      </c>
      <c r="J42" s="800" t="s">
        <v>336</v>
      </c>
      <c r="K42" s="800" t="s">
        <v>336</v>
      </c>
      <c r="L42" s="800" t="s">
        <v>336</v>
      </c>
      <c r="M42" s="802"/>
      <c r="N42" s="800" t="s">
        <v>336</v>
      </c>
      <c r="O42" s="801"/>
      <c r="P42" s="809" t="s">
        <v>336</v>
      </c>
      <c r="Q42" s="800" t="s">
        <v>336</v>
      </c>
      <c r="R42" s="803"/>
      <c r="S42" s="803"/>
      <c r="T42" s="801"/>
      <c r="U42" s="803"/>
      <c r="V42" s="804" t="s">
        <v>336</v>
      </c>
      <c r="W42" s="803"/>
      <c r="X42" s="803"/>
      <c r="Y42" s="803"/>
      <c r="Z42" s="803"/>
      <c r="AA42" s="803"/>
      <c r="AB42" s="810"/>
      <c r="AC42" s="800" t="s">
        <v>336</v>
      </c>
      <c r="AD42" s="805"/>
      <c r="AE42" s="1006"/>
      <c r="AF42" s="800" t="s">
        <v>336</v>
      </c>
      <c r="AG42" s="800" t="s">
        <v>336</v>
      </c>
      <c r="AH42" s="800" t="s">
        <v>336</v>
      </c>
      <c r="AI42" s="191">
        <v>37</v>
      </c>
    </row>
    <row r="43" spans="1:35" s="731" customFormat="1" ht="9" customHeight="1">
      <c r="A43" s="826"/>
      <c r="B43" s="831" t="s">
        <v>663</v>
      </c>
      <c r="C43" s="807" t="s">
        <v>357</v>
      </c>
      <c r="D43" s="188">
        <v>39</v>
      </c>
      <c r="E43" s="800" t="s">
        <v>336</v>
      </c>
      <c r="F43" s="800" t="s">
        <v>336</v>
      </c>
      <c r="G43" s="800" t="s">
        <v>336</v>
      </c>
      <c r="H43" s="879" t="s">
        <v>336</v>
      </c>
      <c r="I43" s="800" t="s">
        <v>336</v>
      </c>
      <c r="J43" s="800" t="s">
        <v>336</v>
      </c>
      <c r="K43" s="800" t="s">
        <v>336</v>
      </c>
      <c r="L43" s="800" t="s">
        <v>336</v>
      </c>
      <c r="M43" s="802"/>
      <c r="N43" s="800" t="s">
        <v>336</v>
      </c>
      <c r="O43" s="801"/>
      <c r="P43" s="809" t="s">
        <v>336</v>
      </c>
      <c r="Q43" s="800" t="s">
        <v>336</v>
      </c>
      <c r="R43" s="800" t="s">
        <v>336</v>
      </c>
      <c r="S43" s="800" t="s">
        <v>336</v>
      </c>
      <c r="T43" s="801"/>
      <c r="U43" s="803"/>
      <c r="V43" s="804" t="s">
        <v>336</v>
      </c>
      <c r="W43" s="803"/>
      <c r="X43" s="803"/>
      <c r="Y43" s="800" t="s">
        <v>336</v>
      </c>
      <c r="Z43" s="803"/>
      <c r="AA43" s="803"/>
      <c r="AB43" s="810"/>
      <c r="AC43" s="800" t="s">
        <v>336</v>
      </c>
      <c r="AD43" s="805"/>
      <c r="AE43" s="1006"/>
      <c r="AF43" s="800" t="s">
        <v>336</v>
      </c>
      <c r="AG43" s="800" t="s">
        <v>336</v>
      </c>
      <c r="AH43" s="800" t="s">
        <v>336</v>
      </c>
      <c r="AI43" s="191">
        <v>39</v>
      </c>
    </row>
    <row r="44" spans="1:35" s="731" customFormat="1" ht="9.75" customHeight="1">
      <c r="A44" s="826"/>
      <c r="B44" s="831" t="s">
        <v>374</v>
      </c>
      <c r="C44" s="813" t="s">
        <v>375</v>
      </c>
      <c r="D44" s="196">
        <v>40</v>
      </c>
      <c r="E44" s="1125" t="s">
        <v>336</v>
      </c>
      <c r="F44" s="881" t="s">
        <v>336</v>
      </c>
      <c r="G44" s="814" t="s">
        <v>336</v>
      </c>
      <c r="H44" s="880" t="s">
        <v>336</v>
      </c>
      <c r="I44" s="814" t="s">
        <v>336</v>
      </c>
      <c r="J44" s="814" t="s">
        <v>336</v>
      </c>
      <c r="K44" s="814" t="s">
        <v>336</v>
      </c>
      <c r="L44" s="814" t="s">
        <v>336</v>
      </c>
      <c r="M44" s="839"/>
      <c r="N44" s="881" t="s">
        <v>336</v>
      </c>
      <c r="O44" s="836"/>
      <c r="P44" s="817" t="s">
        <v>336</v>
      </c>
      <c r="Q44" s="814" t="s">
        <v>336</v>
      </c>
      <c r="R44" s="814" t="s">
        <v>336</v>
      </c>
      <c r="S44" s="814" t="s">
        <v>336</v>
      </c>
      <c r="T44" s="836"/>
      <c r="U44" s="835"/>
      <c r="V44" s="816" t="s">
        <v>336</v>
      </c>
      <c r="W44" s="835"/>
      <c r="X44" s="835"/>
      <c r="Y44" s="814" t="s">
        <v>336</v>
      </c>
      <c r="Z44" s="835"/>
      <c r="AA44" s="835"/>
      <c r="AB44" s="1133"/>
      <c r="AC44" s="814">
        <v>13.554342218400684</v>
      </c>
      <c r="AD44" s="815">
        <v>5.225355880385974</v>
      </c>
      <c r="AE44" s="1010"/>
      <c r="AF44" s="814" t="s">
        <v>336</v>
      </c>
      <c r="AG44" s="814">
        <v>18.77969809878666</v>
      </c>
      <c r="AH44" s="814">
        <v>19.038823755942527</v>
      </c>
      <c r="AI44" s="201">
        <v>40</v>
      </c>
    </row>
    <row r="45" spans="1:35" s="731" customFormat="1" ht="9" customHeight="1">
      <c r="A45" s="840"/>
      <c r="B45" s="797"/>
      <c r="C45" s="807" t="s">
        <v>376</v>
      </c>
      <c r="D45" s="188">
        <v>41</v>
      </c>
      <c r="E45" s="835"/>
      <c r="F45" s="835"/>
      <c r="G45" s="838"/>
      <c r="H45" s="1010"/>
      <c r="I45" s="835"/>
      <c r="J45" s="835"/>
      <c r="K45" s="835"/>
      <c r="L45" s="836"/>
      <c r="M45" s="839"/>
      <c r="N45" s="835"/>
      <c r="O45" s="836"/>
      <c r="P45" s="839"/>
      <c r="Q45" s="835"/>
      <c r="R45" s="835"/>
      <c r="S45" s="835"/>
      <c r="T45" s="836"/>
      <c r="U45" s="814" t="s">
        <v>336</v>
      </c>
      <c r="V45" s="816">
        <v>1.1233579822298654</v>
      </c>
      <c r="W45" s="835"/>
      <c r="X45" s="835"/>
      <c r="Y45" s="814" t="s">
        <v>336</v>
      </c>
      <c r="Z45" s="835"/>
      <c r="AA45" s="835"/>
      <c r="AB45" s="835"/>
      <c r="AC45" s="814">
        <v>28.3323301805675</v>
      </c>
      <c r="AD45" s="815">
        <v>55.39939810834049</v>
      </c>
      <c r="AE45" s="1010"/>
      <c r="AF45" s="814">
        <v>1.3010449455832929</v>
      </c>
      <c r="AG45" s="814">
        <v>83.73172828890799</v>
      </c>
      <c r="AH45" s="814">
        <v>85.03277323449129</v>
      </c>
      <c r="AI45" s="191">
        <v>41</v>
      </c>
    </row>
    <row r="46" spans="1:35" s="731" customFormat="1" ht="9.75" customHeight="1">
      <c r="A46" s="841"/>
      <c r="B46" s="806"/>
      <c r="C46" s="842" t="s">
        <v>377</v>
      </c>
      <c r="D46" s="232">
        <v>42</v>
      </c>
      <c r="E46" s="814" t="s">
        <v>336</v>
      </c>
      <c r="F46" s="814">
        <v>1.1084999999999998</v>
      </c>
      <c r="G46" s="815">
        <v>20.08401404413872</v>
      </c>
      <c r="H46" s="880">
        <v>3.6459109582497367</v>
      </c>
      <c r="I46" s="814" t="s">
        <v>336</v>
      </c>
      <c r="J46" s="814">
        <v>19.582481776058085</v>
      </c>
      <c r="K46" s="814">
        <v>79.8573373459444</v>
      </c>
      <c r="L46" s="816" t="s">
        <v>336</v>
      </c>
      <c r="M46" s="817">
        <v>534.9794401452183</v>
      </c>
      <c r="N46" s="814">
        <v>760.4878360561765</v>
      </c>
      <c r="O46" s="816">
        <v>8.17808350052546</v>
      </c>
      <c r="P46" s="817">
        <v>319.31797554218014</v>
      </c>
      <c r="Q46" s="814">
        <v>20.463050539791727</v>
      </c>
      <c r="R46" s="814" t="s">
        <v>336</v>
      </c>
      <c r="S46" s="814">
        <v>93.03417884780738</v>
      </c>
      <c r="T46" s="816">
        <v>52.17934138244005</v>
      </c>
      <c r="U46" s="814" t="s">
        <v>336</v>
      </c>
      <c r="V46" s="816">
        <v>1316.881650711761</v>
      </c>
      <c r="W46" s="843"/>
      <c r="X46" s="843"/>
      <c r="Y46" s="814" t="s">
        <v>336</v>
      </c>
      <c r="Z46" s="814">
        <v>587.46954714818</v>
      </c>
      <c r="AA46" s="814">
        <v>5.2665520206362855</v>
      </c>
      <c r="AB46" s="814">
        <v>3.1527658354829464</v>
      </c>
      <c r="AC46" s="814">
        <v>1214.861392949269</v>
      </c>
      <c r="AD46" s="815">
        <v>294.6411101557275</v>
      </c>
      <c r="AE46" s="880">
        <v>30.390751886882583</v>
      </c>
      <c r="AF46" s="814">
        <v>1913.2454561015031</v>
      </c>
      <c r="AG46" s="814">
        <v>3452.8114051304096</v>
      </c>
      <c r="AH46" s="814">
        <v>5366.056861231913</v>
      </c>
      <c r="AI46" s="234">
        <v>42</v>
      </c>
    </row>
    <row r="47" spans="1:35" s="731" customFormat="1" ht="9" customHeight="1">
      <c r="A47" s="841"/>
      <c r="B47" s="806"/>
      <c r="C47" s="844" t="s">
        <v>378</v>
      </c>
      <c r="D47" s="188">
        <v>43</v>
      </c>
      <c r="E47" s="1126" t="s">
        <v>336</v>
      </c>
      <c r="F47" s="1126" t="s">
        <v>336</v>
      </c>
      <c r="G47" s="846" t="s">
        <v>336</v>
      </c>
      <c r="H47" s="1011">
        <v>3.6459109582497367</v>
      </c>
      <c r="I47" s="847" t="s">
        <v>336</v>
      </c>
      <c r="J47" s="847" t="s">
        <v>336</v>
      </c>
      <c r="K47" s="847">
        <v>13.126946594057515</v>
      </c>
      <c r="L47" s="847" t="s">
        <v>336</v>
      </c>
      <c r="M47" s="849"/>
      <c r="N47" s="847" t="s">
        <v>336</v>
      </c>
      <c r="O47" s="848"/>
      <c r="P47" s="849"/>
      <c r="Q47" s="845"/>
      <c r="R47" s="845"/>
      <c r="S47" s="847">
        <v>93.03417884780738</v>
      </c>
      <c r="T47" s="850" t="s">
        <v>336</v>
      </c>
      <c r="U47" s="845"/>
      <c r="V47" s="850">
        <v>11.774051781790389</v>
      </c>
      <c r="W47" s="845"/>
      <c r="X47" s="845"/>
      <c r="Y47" s="845"/>
      <c r="Z47" s="1135" t="s">
        <v>336</v>
      </c>
      <c r="AA47" s="845"/>
      <c r="AB47" s="1136"/>
      <c r="AC47" s="845"/>
      <c r="AD47" s="851"/>
      <c r="AE47" s="1135">
        <v>5.38107862806917</v>
      </c>
      <c r="AF47" s="847">
        <v>11.774051781790389</v>
      </c>
      <c r="AG47" s="847">
        <v>122.05598547816948</v>
      </c>
      <c r="AH47" s="847">
        <v>133.83003725995985</v>
      </c>
      <c r="AI47" s="191">
        <v>43</v>
      </c>
    </row>
    <row r="48" spans="1:35" s="731" customFormat="1" ht="9" customHeight="1" thickBot="1">
      <c r="A48" s="852"/>
      <c r="B48" s="853"/>
      <c r="C48" s="854" t="s">
        <v>379</v>
      </c>
      <c r="D48" s="245">
        <v>44</v>
      </c>
      <c r="E48" s="803"/>
      <c r="F48" s="803"/>
      <c r="G48" s="803"/>
      <c r="H48" s="1127"/>
      <c r="I48" s="803"/>
      <c r="J48" s="803"/>
      <c r="K48" s="803"/>
      <c r="L48" s="801"/>
      <c r="M48" s="803"/>
      <c r="N48" s="803"/>
      <c r="O48" s="801"/>
      <c r="P48" s="802"/>
      <c r="Q48" s="803"/>
      <c r="R48" s="803"/>
      <c r="S48" s="803"/>
      <c r="T48" s="801"/>
      <c r="U48" s="800" t="s">
        <v>336</v>
      </c>
      <c r="V48" s="804" t="s">
        <v>336</v>
      </c>
      <c r="W48" s="803"/>
      <c r="X48" s="810"/>
      <c r="Y48" s="803"/>
      <c r="Z48" s="810"/>
      <c r="AA48" s="803"/>
      <c r="AB48" s="810"/>
      <c r="AC48" s="800" t="s">
        <v>336</v>
      </c>
      <c r="AD48" s="808" t="s">
        <v>336</v>
      </c>
      <c r="AE48" s="1006"/>
      <c r="AF48" s="800" t="s">
        <v>336</v>
      </c>
      <c r="AG48" s="800" t="s">
        <v>336</v>
      </c>
      <c r="AH48" s="800" t="s">
        <v>336</v>
      </c>
      <c r="AI48" s="246">
        <v>44</v>
      </c>
    </row>
    <row r="49" spans="1:35" s="825" customFormat="1" ht="9.75" customHeight="1" thickBot="1">
      <c r="A49" s="855"/>
      <c r="B49" s="856"/>
      <c r="C49" s="857" t="s">
        <v>380</v>
      </c>
      <c r="D49" s="206">
        <v>45</v>
      </c>
      <c r="E49" s="821" t="s">
        <v>336</v>
      </c>
      <c r="F49" s="821">
        <v>1.1084999999999998</v>
      </c>
      <c r="G49" s="822">
        <v>20.08401404413872</v>
      </c>
      <c r="H49" s="1128"/>
      <c r="I49" s="821" t="s">
        <v>336</v>
      </c>
      <c r="J49" s="821">
        <v>19.582481776058085</v>
      </c>
      <c r="K49" s="821">
        <v>66.73039075188689</v>
      </c>
      <c r="L49" s="823" t="s">
        <v>336</v>
      </c>
      <c r="M49" s="824">
        <v>534.9794401452183</v>
      </c>
      <c r="N49" s="821">
        <v>760.4857580968759</v>
      </c>
      <c r="O49" s="823">
        <v>8.17808350052546</v>
      </c>
      <c r="P49" s="824">
        <v>319.29879621668096</v>
      </c>
      <c r="Q49" s="821">
        <v>13.697215056845325</v>
      </c>
      <c r="R49" s="821" t="s">
        <v>336</v>
      </c>
      <c r="S49" s="858"/>
      <c r="T49" s="823">
        <v>52.09856370020063</v>
      </c>
      <c r="U49" s="821" t="s">
        <v>336</v>
      </c>
      <c r="V49" s="823">
        <v>1305.1075989299707</v>
      </c>
      <c r="W49" s="858"/>
      <c r="X49" s="858"/>
      <c r="Y49" s="859"/>
      <c r="Z49" s="821">
        <v>587.46954714818</v>
      </c>
      <c r="AA49" s="821">
        <v>5.2665520206362855</v>
      </c>
      <c r="AB49" s="1131">
        <v>3.1527658354829464</v>
      </c>
      <c r="AC49" s="821">
        <v>1214.861392949269</v>
      </c>
      <c r="AD49" s="822">
        <v>294.6411053788096</v>
      </c>
      <c r="AE49" s="1007">
        <v>25.009673258813415</v>
      </c>
      <c r="AF49" s="821">
        <v>1901.4714043197127</v>
      </c>
      <c r="AG49" s="821">
        <v>3330.7554148753225</v>
      </c>
      <c r="AH49" s="821">
        <v>5232.226819195035</v>
      </c>
      <c r="AI49" s="211">
        <v>45</v>
      </c>
    </row>
    <row r="50" spans="1:35" s="731" customFormat="1" ht="9" customHeight="1">
      <c r="A50" s="738"/>
      <c r="C50" s="860" t="s">
        <v>382</v>
      </c>
      <c r="D50" s="188">
        <v>46</v>
      </c>
      <c r="E50" s="800" t="s">
        <v>336</v>
      </c>
      <c r="F50" s="800" t="s">
        <v>336</v>
      </c>
      <c r="G50" s="808" t="s">
        <v>336</v>
      </c>
      <c r="H50" s="1006"/>
      <c r="I50" s="800" t="s">
        <v>336</v>
      </c>
      <c r="J50" s="800" t="s">
        <v>336</v>
      </c>
      <c r="K50" s="800">
        <v>0.9831374796980987</v>
      </c>
      <c r="L50" s="804" t="s">
        <v>336</v>
      </c>
      <c r="M50" s="861"/>
      <c r="N50" s="862" t="s">
        <v>336</v>
      </c>
      <c r="O50" s="801"/>
      <c r="P50" s="809">
        <v>1.1770564631699627</v>
      </c>
      <c r="Q50" s="800" t="s">
        <v>336</v>
      </c>
      <c r="R50" s="800" t="s">
        <v>336</v>
      </c>
      <c r="S50" s="800" t="s">
        <v>336</v>
      </c>
      <c r="T50" s="804" t="s">
        <v>336</v>
      </c>
      <c r="U50" s="800" t="s">
        <v>336</v>
      </c>
      <c r="V50" s="804">
        <v>0.751179325499188</v>
      </c>
      <c r="W50" s="803"/>
      <c r="X50" s="803"/>
      <c r="Y50" s="803"/>
      <c r="Z50" s="800" t="s">
        <v>336</v>
      </c>
      <c r="AA50" s="803"/>
      <c r="AB50" s="803"/>
      <c r="AC50" s="800">
        <v>3.45786758383491</v>
      </c>
      <c r="AD50" s="808" t="s">
        <v>336</v>
      </c>
      <c r="AE50" s="879" t="s">
        <v>336</v>
      </c>
      <c r="AF50" s="863">
        <v>0.7765208751313653</v>
      </c>
      <c r="AG50" s="863">
        <v>6.123101175121811</v>
      </c>
      <c r="AH50" s="863">
        <v>6.899622050253177</v>
      </c>
      <c r="AI50" s="191">
        <v>46</v>
      </c>
    </row>
    <row r="51" spans="1:35" s="731" customFormat="1" ht="9" customHeight="1">
      <c r="A51" s="738"/>
      <c r="C51" s="832" t="s">
        <v>384</v>
      </c>
      <c r="D51" s="253" t="s">
        <v>664</v>
      </c>
      <c r="E51" s="179" t="s">
        <v>336</v>
      </c>
      <c r="F51" s="179" t="s">
        <v>336</v>
      </c>
      <c r="G51" s="680" t="s">
        <v>336</v>
      </c>
      <c r="H51" s="278"/>
      <c r="I51" s="179" t="s">
        <v>336</v>
      </c>
      <c r="J51" s="179" t="s">
        <v>336</v>
      </c>
      <c r="K51" s="179" t="s">
        <v>336</v>
      </c>
      <c r="L51" s="183" t="s">
        <v>336</v>
      </c>
      <c r="M51" s="861"/>
      <c r="N51" s="694" t="s">
        <v>336</v>
      </c>
      <c r="O51" s="801"/>
      <c r="P51" s="189">
        <v>6.986911244864813</v>
      </c>
      <c r="Q51" s="179" t="s">
        <v>336</v>
      </c>
      <c r="R51" s="179" t="s">
        <v>336</v>
      </c>
      <c r="S51" s="179" t="s">
        <v>336</v>
      </c>
      <c r="T51" s="183" t="s">
        <v>336</v>
      </c>
      <c r="U51" s="179" t="s">
        <v>336</v>
      </c>
      <c r="V51" s="183">
        <v>53.35192414254323</v>
      </c>
      <c r="W51" s="803"/>
      <c r="X51" s="803"/>
      <c r="Y51" s="803"/>
      <c r="Z51" s="800" t="s">
        <v>336</v>
      </c>
      <c r="AA51" s="803"/>
      <c r="AB51" s="803"/>
      <c r="AC51" s="800">
        <v>32.12854686156492</v>
      </c>
      <c r="AD51" s="808">
        <v>4.54282506926531</v>
      </c>
      <c r="AE51" s="879" t="s">
        <v>336</v>
      </c>
      <c r="AF51" s="693">
        <v>53.36174070889462</v>
      </c>
      <c r="AG51" s="693">
        <v>43.736146937995606</v>
      </c>
      <c r="AH51" s="693">
        <v>97.09788764689023</v>
      </c>
      <c r="AI51" s="695" t="s">
        <v>664</v>
      </c>
    </row>
    <row r="52" spans="1:35" s="731" customFormat="1" ht="9" customHeight="1">
      <c r="A52" s="738"/>
      <c r="C52" s="832" t="s">
        <v>387</v>
      </c>
      <c r="D52" s="188" t="s">
        <v>665</v>
      </c>
      <c r="E52" s="179" t="s">
        <v>336</v>
      </c>
      <c r="F52" s="179" t="s">
        <v>336</v>
      </c>
      <c r="G52" s="680" t="s">
        <v>336</v>
      </c>
      <c r="H52" s="278"/>
      <c r="I52" s="179" t="s">
        <v>336</v>
      </c>
      <c r="J52" s="179" t="s">
        <v>336</v>
      </c>
      <c r="K52" s="179" t="s">
        <v>336</v>
      </c>
      <c r="L52" s="183" t="s">
        <v>336</v>
      </c>
      <c r="M52" s="861"/>
      <c r="N52" s="694" t="s">
        <v>336</v>
      </c>
      <c r="O52" s="801"/>
      <c r="P52" s="189" t="s">
        <v>336</v>
      </c>
      <c r="Q52" s="179" t="s">
        <v>336</v>
      </c>
      <c r="R52" s="179" t="s">
        <v>336</v>
      </c>
      <c r="S52" s="179" t="s">
        <v>336</v>
      </c>
      <c r="T52" s="183" t="s">
        <v>336</v>
      </c>
      <c r="U52" s="179" t="s">
        <v>336</v>
      </c>
      <c r="V52" s="183">
        <v>4.848176554886787</v>
      </c>
      <c r="W52" s="803"/>
      <c r="X52" s="803"/>
      <c r="Y52" s="803"/>
      <c r="Z52" s="800" t="s">
        <v>336</v>
      </c>
      <c r="AA52" s="803"/>
      <c r="AB52" s="803"/>
      <c r="AC52" s="800">
        <v>8.087532244196044</v>
      </c>
      <c r="AD52" s="808">
        <v>1.003343842552785</v>
      </c>
      <c r="AE52" s="879" t="s">
        <v>336</v>
      </c>
      <c r="AF52" s="693">
        <v>4.848176554886787</v>
      </c>
      <c r="AG52" s="693">
        <v>10.055283271233401</v>
      </c>
      <c r="AH52" s="693">
        <v>14.903459826120189</v>
      </c>
      <c r="AI52" s="191" t="s">
        <v>665</v>
      </c>
    </row>
    <row r="53" spans="1:35" s="731" customFormat="1" ht="9" customHeight="1">
      <c r="A53" s="738"/>
      <c r="C53" s="832" t="s">
        <v>388</v>
      </c>
      <c r="D53" s="188" t="s">
        <v>666</v>
      </c>
      <c r="E53" s="179" t="s">
        <v>336</v>
      </c>
      <c r="F53" s="179" t="s">
        <v>336</v>
      </c>
      <c r="G53" s="680" t="s">
        <v>336</v>
      </c>
      <c r="H53" s="278"/>
      <c r="I53" s="179" t="s">
        <v>336</v>
      </c>
      <c r="J53" s="179" t="s">
        <v>336</v>
      </c>
      <c r="K53" s="179" t="s">
        <v>336</v>
      </c>
      <c r="L53" s="183" t="s">
        <v>336</v>
      </c>
      <c r="M53" s="861"/>
      <c r="N53" s="694" t="s">
        <v>336</v>
      </c>
      <c r="O53" s="801"/>
      <c r="P53" s="189">
        <v>3.0210184389032193</v>
      </c>
      <c r="Q53" s="179">
        <v>2.5078341454093818</v>
      </c>
      <c r="R53" s="179" t="s">
        <v>336</v>
      </c>
      <c r="S53" s="179" t="s">
        <v>336</v>
      </c>
      <c r="T53" s="183" t="s">
        <v>336</v>
      </c>
      <c r="U53" s="179" t="s">
        <v>336</v>
      </c>
      <c r="V53" s="183">
        <v>48.91079430591382</v>
      </c>
      <c r="W53" s="803"/>
      <c r="X53" s="803"/>
      <c r="Y53" s="803"/>
      <c r="Z53" s="800">
        <v>215.20996942772524</v>
      </c>
      <c r="AA53" s="803"/>
      <c r="AB53" s="803"/>
      <c r="AC53" s="800">
        <v>80.3615649183147</v>
      </c>
      <c r="AD53" s="808">
        <v>46.452302474443485</v>
      </c>
      <c r="AE53" s="879" t="s">
        <v>336</v>
      </c>
      <c r="AF53" s="693">
        <v>264.1950478647177</v>
      </c>
      <c r="AG53" s="693">
        <v>133.22401356644693</v>
      </c>
      <c r="AH53" s="693">
        <v>397.41906143116466</v>
      </c>
      <c r="AI53" s="191" t="s">
        <v>666</v>
      </c>
    </row>
    <row r="54" spans="1:35" s="731" customFormat="1" ht="9" customHeight="1">
      <c r="A54" s="738"/>
      <c r="C54" s="832" t="s">
        <v>389</v>
      </c>
      <c r="D54" s="253" t="s">
        <v>667</v>
      </c>
      <c r="E54" s="179" t="s">
        <v>336</v>
      </c>
      <c r="F54" s="179" t="s">
        <v>336</v>
      </c>
      <c r="G54" s="680" t="s">
        <v>336</v>
      </c>
      <c r="H54" s="278"/>
      <c r="I54" s="179" t="s">
        <v>336</v>
      </c>
      <c r="J54" s="179" t="s">
        <v>336</v>
      </c>
      <c r="K54" s="179" t="s">
        <v>336</v>
      </c>
      <c r="L54" s="179" t="s">
        <v>336</v>
      </c>
      <c r="M54" s="861"/>
      <c r="N54" s="694" t="s">
        <v>336</v>
      </c>
      <c r="O54" s="801"/>
      <c r="P54" s="189">
        <v>1.2007499761154103</v>
      </c>
      <c r="Q54" s="179">
        <v>2.1153147988917547</v>
      </c>
      <c r="R54" s="179" t="s">
        <v>336</v>
      </c>
      <c r="S54" s="179" t="s">
        <v>336</v>
      </c>
      <c r="T54" s="183" t="s">
        <v>336</v>
      </c>
      <c r="U54" s="179" t="s">
        <v>336</v>
      </c>
      <c r="V54" s="183">
        <v>48.79103009458297</v>
      </c>
      <c r="W54" s="803"/>
      <c r="X54" s="803"/>
      <c r="Y54" s="803"/>
      <c r="Z54" s="800" t="s">
        <v>336</v>
      </c>
      <c r="AA54" s="803"/>
      <c r="AB54" s="803"/>
      <c r="AC54" s="800">
        <v>40.33912295786759</v>
      </c>
      <c r="AD54" s="808">
        <v>4.145457151046145</v>
      </c>
      <c r="AE54" s="879" t="s">
        <v>336</v>
      </c>
      <c r="AF54" s="693">
        <v>48.79112563294162</v>
      </c>
      <c r="AG54" s="693">
        <v>48.24473105952039</v>
      </c>
      <c r="AH54" s="693">
        <v>97.03585669246202</v>
      </c>
      <c r="AI54" s="695" t="s">
        <v>667</v>
      </c>
    </row>
    <row r="55" spans="1:35" s="731" customFormat="1" ht="9" customHeight="1">
      <c r="A55" s="738"/>
      <c r="C55" s="832" t="s">
        <v>390</v>
      </c>
      <c r="D55" s="188">
        <v>57</v>
      </c>
      <c r="E55" s="800" t="s">
        <v>336</v>
      </c>
      <c r="F55" s="800" t="s">
        <v>336</v>
      </c>
      <c r="G55" s="808" t="s">
        <v>336</v>
      </c>
      <c r="H55" s="1006"/>
      <c r="I55" s="800" t="s">
        <v>336</v>
      </c>
      <c r="J55" s="800" t="s">
        <v>336</v>
      </c>
      <c r="K55" s="800" t="s">
        <v>336</v>
      </c>
      <c r="L55" s="800" t="s">
        <v>336</v>
      </c>
      <c r="M55" s="861"/>
      <c r="N55" s="864" t="s">
        <v>336</v>
      </c>
      <c r="O55" s="801"/>
      <c r="P55" s="809">
        <v>3.5511369064679466</v>
      </c>
      <c r="Q55" s="800" t="s">
        <v>336</v>
      </c>
      <c r="R55" s="800" t="s">
        <v>336</v>
      </c>
      <c r="S55" s="800" t="s">
        <v>336</v>
      </c>
      <c r="T55" s="804" t="s">
        <v>336</v>
      </c>
      <c r="U55" s="800" t="s">
        <v>336</v>
      </c>
      <c r="V55" s="804">
        <v>21.965362759147798</v>
      </c>
      <c r="W55" s="803"/>
      <c r="X55" s="803"/>
      <c r="Y55" s="803"/>
      <c r="Z55" s="800">
        <v>1.974515142829846</v>
      </c>
      <c r="AA55" s="803"/>
      <c r="AB55" s="803"/>
      <c r="AC55" s="800">
        <v>58.588478073946696</v>
      </c>
      <c r="AD55" s="808">
        <v>1.8858794305913822</v>
      </c>
      <c r="AE55" s="879" t="s">
        <v>336</v>
      </c>
      <c r="AF55" s="863">
        <v>23.939877901977646</v>
      </c>
      <c r="AG55" s="863">
        <v>64.15745676889271</v>
      </c>
      <c r="AH55" s="863">
        <v>88.09733467087037</v>
      </c>
      <c r="AI55" s="191">
        <v>57</v>
      </c>
    </row>
    <row r="56" spans="1:35" s="731" customFormat="1" ht="9" customHeight="1">
      <c r="A56" s="738"/>
      <c r="C56" s="832" t="s">
        <v>391</v>
      </c>
      <c r="D56" s="254"/>
      <c r="E56" s="803"/>
      <c r="F56" s="803"/>
      <c r="G56" s="805"/>
      <c r="H56" s="1006"/>
      <c r="I56" s="803"/>
      <c r="J56" s="803"/>
      <c r="K56" s="803"/>
      <c r="L56" s="803"/>
      <c r="M56" s="861"/>
      <c r="N56" s="810"/>
      <c r="O56" s="801"/>
      <c r="P56" s="802"/>
      <c r="Q56" s="803"/>
      <c r="R56" s="803"/>
      <c r="S56" s="803"/>
      <c r="T56" s="801"/>
      <c r="U56" s="803"/>
      <c r="V56" s="801"/>
      <c r="W56" s="803"/>
      <c r="X56" s="803"/>
      <c r="Y56" s="803"/>
      <c r="Z56" s="803"/>
      <c r="AA56" s="803"/>
      <c r="AB56" s="803"/>
      <c r="AC56" s="803"/>
      <c r="AD56" s="805"/>
      <c r="AE56" s="1006"/>
      <c r="AF56" s="865"/>
      <c r="AG56" s="865"/>
      <c r="AH56" s="865"/>
      <c r="AI56" s="255"/>
    </row>
    <row r="57" spans="1:35" s="731" customFormat="1" ht="9" customHeight="1">
      <c r="A57" s="738"/>
      <c r="C57" s="832" t="s">
        <v>392</v>
      </c>
      <c r="D57" s="253" t="s">
        <v>668</v>
      </c>
      <c r="E57" s="179" t="s">
        <v>336</v>
      </c>
      <c r="F57" s="179" t="s">
        <v>336</v>
      </c>
      <c r="G57" s="680">
        <v>16.48325690264641</v>
      </c>
      <c r="H57" s="278"/>
      <c r="I57" s="179" t="s">
        <v>336</v>
      </c>
      <c r="J57" s="179">
        <v>1.2339256711569695</v>
      </c>
      <c r="K57" s="179">
        <v>65.69735836438329</v>
      </c>
      <c r="L57" s="179" t="s">
        <v>336</v>
      </c>
      <c r="M57" s="861"/>
      <c r="N57" s="694" t="s">
        <v>336</v>
      </c>
      <c r="O57" s="801"/>
      <c r="P57" s="189">
        <v>5.319122002483997</v>
      </c>
      <c r="Q57" s="179">
        <v>9.074066112544186</v>
      </c>
      <c r="R57" s="179" t="s">
        <v>336</v>
      </c>
      <c r="S57" s="179" t="s">
        <v>336</v>
      </c>
      <c r="T57" s="183" t="s">
        <v>336</v>
      </c>
      <c r="U57" s="179" t="s">
        <v>336</v>
      </c>
      <c r="V57" s="183">
        <v>122.94857494984237</v>
      </c>
      <c r="W57" s="803"/>
      <c r="X57" s="803"/>
      <c r="Y57" s="803"/>
      <c r="Z57" s="800">
        <v>53.689357026846274</v>
      </c>
      <c r="AA57" s="803"/>
      <c r="AB57" s="803"/>
      <c r="AC57" s="800">
        <v>68.39716251074806</v>
      </c>
      <c r="AD57" s="808">
        <v>1.342887169198433</v>
      </c>
      <c r="AE57" s="879">
        <v>24.9437040221649</v>
      </c>
      <c r="AF57" s="693">
        <v>176.63809916881627</v>
      </c>
      <c r="AG57" s="693">
        <v>192.94985191554406</v>
      </c>
      <c r="AH57" s="693">
        <v>369.5879510843603</v>
      </c>
      <c r="AI57" s="695" t="s">
        <v>668</v>
      </c>
    </row>
    <row r="58" spans="1:35" s="731" customFormat="1" ht="9" customHeight="1">
      <c r="A58" s="738"/>
      <c r="C58" s="832" t="s">
        <v>393</v>
      </c>
      <c r="D58" s="188" t="s">
        <v>669</v>
      </c>
      <c r="E58" s="179" t="s">
        <v>336</v>
      </c>
      <c r="F58" s="179" t="s">
        <v>336</v>
      </c>
      <c r="G58" s="680">
        <v>3.6007451991974775</v>
      </c>
      <c r="H58" s="278"/>
      <c r="I58" s="179" t="s">
        <v>336</v>
      </c>
      <c r="J58" s="179" t="s">
        <v>336</v>
      </c>
      <c r="K58" s="179" t="s">
        <v>336</v>
      </c>
      <c r="L58" s="179" t="s">
        <v>336</v>
      </c>
      <c r="M58" s="861"/>
      <c r="N58" s="694" t="s">
        <v>336</v>
      </c>
      <c r="O58" s="801"/>
      <c r="P58" s="189" t="s">
        <v>336</v>
      </c>
      <c r="Q58" s="179" t="s">
        <v>336</v>
      </c>
      <c r="R58" s="179" t="s">
        <v>336</v>
      </c>
      <c r="S58" s="179" t="s">
        <v>336</v>
      </c>
      <c r="T58" s="183" t="s">
        <v>336</v>
      </c>
      <c r="U58" s="179" t="s">
        <v>336</v>
      </c>
      <c r="V58" s="183">
        <v>51.00363599885354</v>
      </c>
      <c r="W58" s="803"/>
      <c r="X58" s="803"/>
      <c r="Y58" s="803"/>
      <c r="Z58" s="800" t="s">
        <v>336</v>
      </c>
      <c r="AA58" s="803"/>
      <c r="AB58" s="803"/>
      <c r="AC58" s="800">
        <v>70.63327601031814</v>
      </c>
      <c r="AD58" s="808" t="s">
        <v>336</v>
      </c>
      <c r="AE58" s="879" t="s">
        <v>336</v>
      </c>
      <c r="AF58" s="693">
        <v>51.00363599885354</v>
      </c>
      <c r="AG58" s="693">
        <v>74.42020158593675</v>
      </c>
      <c r="AH58" s="693">
        <v>125.4238375847903</v>
      </c>
      <c r="AI58" s="191" t="s">
        <v>669</v>
      </c>
    </row>
    <row r="59" spans="1:35" s="731" customFormat="1" ht="9" customHeight="1">
      <c r="A59" s="738"/>
      <c r="C59" s="832" t="s">
        <v>394</v>
      </c>
      <c r="D59" s="188">
        <v>63</v>
      </c>
      <c r="E59" s="800" t="s">
        <v>336</v>
      </c>
      <c r="F59" s="800" t="s">
        <v>336</v>
      </c>
      <c r="G59" s="808" t="s">
        <v>336</v>
      </c>
      <c r="H59" s="1006"/>
      <c r="I59" s="800" t="s">
        <v>336</v>
      </c>
      <c r="J59" s="800" t="s">
        <v>336</v>
      </c>
      <c r="K59" s="800" t="s">
        <v>336</v>
      </c>
      <c r="L59" s="800" t="s">
        <v>336</v>
      </c>
      <c r="M59" s="861"/>
      <c r="N59" s="864" t="s">
        <v>336</v>
      </c>
      <c r="O59" s="801"/>
      <c r="P59" s="809">
        <v>3.5838826788955767</v>
      </c>
      <c r="Q59" s="800" t="s">
        <v>336</v>
      </c>
      <c r="R59" s="800" t="s">
        <v>336</v>
      </c>
      <c r="S59" s="800" t="s">
        <v>336</v>
      </c>
      <c r="T59" s="804">
        <v>0.5374988057705169</v>
      </c>
      <c r="U59" s="800" t="s">
        <v>336</v>
      </c>
      <c r="V59" s="804">
        <v>25.23462252794497</v>
      </c>
      <c r="W59" s="803"/>
      <c r="X59" s="803"/>
      <c r="Y59" s="803"/>
      <c r="Z59" s="800" t="s">
        <v>336</v>
      </c>
      <c r="AA59" s="803"/>
      <c r="AB59" s="803"/>
      <c r="AC59" s="800">
        <v>44.41659501289768</v>
      </c>
      <c r="AD59" s="808">
        <v>2.182573803382058</v>
      </c>
      <c r="AE59" s="879" t="s">
        <v>336</v>
      </c>
      <c r="AF59" s="863">
        <v>25.609467278112163</v>
      </c>
      <c r="AG59" s="863">
        <v>50.72055030094583</v>
      </c>
      <c r="AH59" s="863">
        <v>76.330017579058</v>
      </c>
      <c r="AI59" s="191">
        <v>63</v>
      </c>
    </row>
    <row r="60" spans="1:35" s="731" customFormat="1" ht="9" customHeight="1">
      <c r="A60" s="738"/>
      <c r="C60" s="832" t="s">
        <v>395</v>
      </c>
      <c r="D60" s="188">
        <v>64</v>
      </c>
      <c r="E60" s="800" t="s">
        <v>336</v>
      </c>
      <c r="F60" s="800" t="s">
        <v>336</v>
      </c>
      <c r="G60" s="808" t="s">
        <v>336</v>
      </c>
      <c r="H60" s="1006"/>
      <c r="I60" s="800" t="s">
        <v>336</v>
      </c>
      <c r="J60" s="800" t="s">
        <v>336</v>
      </c>
      <c r="K60" s="800" t="s">
        <v>336</v>
      </c>
      <c r="L60" s="800" t="s">
        <v>336</v>
      </c>
      <c r="M60" s="861"/>
      <c r="N60" s="864" t="s">
        <v>336</v>
      </c>
      <c r="O60" s="801"/>
      <c r="P60" s="809">
        <v>2.695853635234547</v>
      </c>
      <c r="Q60" s="800" t="s">
        <v>336</v>
      </c>
      <c r="R60" s="800" t="s">
        <v>336</v>
      </c>
      <c r="S60" s="800" t="s">
        <v>336</v>
      </c>
      <c r="T60" s="804" t="s">
        <v>336</v>
      </c>
      <c r="U60" s="800" t="s">
        <v>336</v>
      </c>
      <c r="V60" s="804">
        <v>7.517099264354638</v>
      </c>
      <c r="W60" s="803"/>
      <c r="X60" s="803"/>
      <c r="Y60" s="803"/>
      <c r="Z60" s="800" t="s">
        <v>336</v>
      </c>
      <c r="AA60" s="803"/>
      <c r="AB60" s="803"/>
      <c r="AC60" s="800">
        <v>15.206362854686155</v>
      </c>
      <c r="AD60" s="808">
        <v>1.8249976115410338</v>
      </c>
      <c r="AE60" s="879" t="s">
        <v>336</v>
      </c>
      <c r="AF60" s="863">
        <v>7.897580777682239</v>
      </c>
      <c r="AG60" s="863">
        <v>20.126277825546953</v>
      </c>
      <c r="AH60" s="863">
        <v>28.023858603229193</v>
      </c>
      <c r="AI60" s="191">
        <v>64</v>
      </c>
    </row>
    <row r="61" spans="1:35" s="731" customFormat="1" ht="9" customHeight="1">
      <c r="A61" s="738"/>
      <c r="C61" s="832" t="s">
        <v>396</v>
      </c>
      <c r="D61" s="254"/>
      <c r="E61" s="803"/>
      <c r="F61" s="803"/>
      <c r="G61" s="805"/>
      <c r="H61" s="1006"/>
      <c r="I61" s="803"/>
      <c r="J61" s="803"/>
      <c r="K61" s="803"/>
      <c r="L61" s="803"/>
      <c r="M61" s="861"/>
      <c r="N61" s="810"/>
      <c r="O61" s="801"/>
      <c r="P61" s="802"/>
      <c r="Q61" s="803"/>
      <c r="R61" s="803"/>
      <c r="S61" s="803"/>
      <c r="T61" s="801"/>
      <c r="U61" s="803"/>
      <c r="V61" s="801"/>
      <c r="W61" s="803"/>
      <c r="X61" s="803"/>
      <c r="Y61" s="803"/>
      <c r="Z61" s="803"/>
      <c r="AA61" s="803"/>
      <c r="AB61" s="803"/>
      <c r="AC61" s="803"/>
      <c r="AD61" s="805"/>
      <c r="AE61" s="1006"/>
      <c r="AF61" s="865"/>
      <c r="AG61" s="865"/>
      <c r="AH61" s="865"/>
      <c r="AI61" s="255"/>
    </row>
    <row r="62" spans="1:35" s="731" customFormat="1" ht="9" customHeight="1">
      <c r="A62" s="738"/>
      <c r="C62" s="832" t="s">
        <v>397</v>
      </c>
      <c r="D62" s="188" t="s">
        <v>670</v>
      </c>
      <c r="E62" s="179" t="s">
        <v>336</v>
      </c>
      <c r="F62" s="179" t="s">
        <v>336</v>
      </c>
      <c r="G62" s="680" t="s">
        <v>336</v>
      </c>
      <c r="H62" s="278"/>
      <c r="I62" s="179" t="s">
        <v>336</v>
      </c>
      <c r="J62" s="179" t="s">
        <v>336</v>
      </c>
      <c r="K62" s="179" t="s">
        <v>336</v>
      </c>
      <c r="L62" s="179" t="s">
        <v>336</v>
      </c>
      <c r="M62" s="861"/>
      <c r="N62" s="694" t="s">
        <v>336</v>
      </c>
      <c r="O62" s="801"/>
      <c r="P62" s="189" t="s">
        <v>336</v>
      </c>
      <c r="Q62" s="179" t="s">
        <v>336</v>
      </c>
      <c r="R62" s="179" t="s">
        <v>336</v>
      </c>
      <c r="S62" s="179" t="s">
        <v>336</v>
      </c>
      <c r="T62" s="183" t="s">
        <v>336</v>
      </c>
      <c r="U62" s="179" t="s">
        <v>336</v>
      </c>
      <c r="V62" s="183">
        <v>6.709069838540174</v>
      </c>
      <c r="W62" s="803"/>
      <c r="X62" s="803"/>
      <c r="Y62" s="803"/>
      <c r="Z62" s="800" t="s">
        <v>336</v>
      </c>
      <c r="AA62" s="803"/>
      <c r="AB62" s="803"/>
      <c r="AC62" s="800">
        <v>29.30902837489252</v>
      </c>
      <c r="AD62" s="808">
        <v>1.868706410623865</v>
      </c>
      <c r="AE62" s="879" t="s">
        <v>336</v>
      </c>
      <c r="AF62" s="693">
        <v>6.709069838540174</v>
      </c>
      <c r="AG62" s="693">
        <v>32.117569504155924</v>
      </c>
      <c r="AH62" s="693">
        <v>38.972175599503196</v>
      </c>
      <c r="AI62" s="191" t="s">
        <v>670</v>
      </c>
    </row>
    <row r="63" spans="1:35" ht="9" customHeight="1">
      <c r="A63" s="738"/>
      <c r="B63" s="731"/>
      <c r="C63" s="832" t="s">
        <v>398</v>
      </c>
      <c r="D63" s="188">
        <v>68</v>
      </c>
      <c r="E63" s="800" t="s">
        <v>336</v>
      </c>
      <c r="F63" s="800" t="s">
        <v>336</v>
      </c>
      <c r="G63" s="808" t="s">
        <v>336</v>
      </c>
      <c r="H63" s="1006"/>
      <c r="I63" s="800" t="s">
        <v>336</v>
      </c>
      <c r="J63" s="800" t="s">
        <v>336</v>
      </c>
      <c r="K63" s="800" t="s">
        <v>336</v>
      </c>
      <c r="L63" s="800" t="s">
        <v>336</v>
      </c>
      <c r="M63" s="861"/>
      <c r="N63" s="864" t="s">
        <v>336</v>
      </c>
      <c r="O63" s="801"/>
      <c r="P63" s="809" t="s">
        <v>336</v>
      </c>
      <c r="Q63" s="800" t="s">
        <v>336</v>
      </c>
      <c r="R63" s="800" t="s">
        <v>336</v>
      </c>
      <c r="S63" s="800" t="s">
        <v>336</v>
      </c>
      <c r="T63" s="804" t="s">
        <v>336</v>
      </c>
      <c r="U63" s="800" t="s">
        <v>336</v>
      </c>
      <c r="V63" s="804">
        <v>1.691100984045094</v>
      </c>
      <c r="W63" s="803"/>
      <c r="X63" s="803"/>
      <c r="Y63" s="803"/>
      <c r="Z63" s="800" t="s">
        <v>336</v>
      </c>
      <c r="AA63" s="803"/>
      <c r="AB63" s="803"/>
      <c r="AC63" s="800">
        <v>7.545399828030954</v>
      </c>
      <c r="AD63" s="808">
        <v>3.034799847138626</v>
      </c>
      <c r="AE63" s="879" t="s">
        <v>336</v>
      </c>
      <c r="AF63" s="863">
        <v>1.8065352058851627</v>
      </c>
      <c r="AG63" s="863">
        <v>10.829100984045093</v>
      </c>
      <c r="AH63" s="863">
        <v>12.635636189930256</v>
      </c>
      <c r="AI63" s="191">
        <v>68</v>
      </c>
    </row>
    <row r="64" spans="1:35" ht="9" customHeight="1">
      <c r="A64" s="811" t="s">
        <v>399</v>
      </c>
      <c r="B64" s="866"/>
      <c r="C64" s="832" t="s">
        <v>400</v>
      </c>
      <c r="D64" s="254"/>
      <c r="E64" s="803"/>
      <c r="F64" s="803"/>
      <c r="G64" s="805"/>
      <c r="H64" s="1006"/>
      <c r="I64" s="803"/>
      <c r="J64" s="803"/>
      <c r="K64" s="803"/>
      <c r="L64" s="803"/>
      <c r="M64" s="861"/>
      <c r="N64" s="810"/>
      <c r="O64" s="801"/>
      <c r="P64" s="802"/>
      <c r="Q64" s="803"/>
      <c r="R64" s="803"/>
      <c r="S64" s="803"/>
      <c r="T64" s="801"/>
      <c r="U64" s="803"/>
      <c r="V64" s="801"/>
      <c r="W64" s="803"/>
      <c r="X64" s="803"/>
      <c r="Y64" s="803"/>
      <c r="Z64" s="803"/>
      <c r="AA64" s="803"/>
      <c r="AB64" s="803"/>
      <c r="AC64" s="803"/>
      <c r="AD64" s="805"/>
      <c r="AE64" s="1006"/>
      <c r="AF64" s="865"/>
      <c r="AG64" s="865"/>
      <c r="AH64" s="865"/>
      <c r="AI64" s="255"/>
    </row>
    <row r="65" spans="1:35" ht="9" customHeight="1">
      <c r="A65" s="811" t="s">
        <v>340</v>
      </c>
      <c r="B65" s="866"/>
      <c r="C65" s="832" t="s">
        <v>401</v>
      </c>
      <c r="D65" s="253" t="s">
        <v>671</v>
      </c>
      <c r="E65" s="179" t="s">
        <v>336</v>
      </c>
      <c r="F65" s="179" t="s">
        <v>336</v>
      </c>
      <c r="G65" s="680" t="s">
        <v>336</v>
      </c>
      <c r="H65" s="278"/>
      <c r="I65" s="179" t="s">
        <v>336</v>
      </c>
      <c r="J65" s="179" t="s">
        <v>336</v>
      </c>
      <c r="K65" s="179" t="s">
        <v>336</v>
      </c>
      <c r="L65" s="179" t="s">
        <v>336</v>
      </c>
      <c r="M65" s="861"/>
      <c r="N65" s="694" t="s">
        <v>336</v>
      </c>
      <c r="O65" s="801"/>
      <c r="P65" s="189">
        <v>1.0741377663131748</v>
      </c>
      <c r="Q65" s="179" t="s">
        <v>336</v>
      </c>
      <c r="R65" s="179" t="s">
        <v>336</v>
      </c>
      <c r="S65" s="179" t="s">
        <v>336</v>
      </c>
      <c r="T65" s="183" t="s">
        <v>336</v>
      </c>
      <c r="U65" s="179" t="s">
        <v>336</v>
      </c>
      <c r="V65" s="183">
        <v>22.326171395815418</v>
      </c>
      <c r="W65" s="803"/>
      <c r="X65" s="803"/>
      <c r="Y65" s="803"/>
      <c r="Z65" s="800" t="s">
        <v>336</v>
      </c>
      <c r="AA65" s="803"/>
      <c r="AB65" s="803"/>
      <c r="AC65" s="800">
        <v>34.6743766122098</v>
      </c>
      <c r="AD65" s="808">
        <v>6.289457342122862</v>
      </c>
      <c r="AE65" s="879" t="s">
        <v>336</v>
      </c>
      <c r="AF65" s="693">
        <v>22.46620674500812</v>
      </c>
      <c r="AG65" s="693">
        <v>42.42872360752842</v>
      </c>
      <c r="AH65" s="693">
        <v>64.89493035253653</v>
      </c>
      <c r="AI65" s="695" t="s">
        <v>671</v>
      </c>
    </row>
    <row r="66" spans="1:35" ht="9" customHeight="1">
      <c r="A66" s="811" t="s">
        <v>402</v>
      </c>
      <c r="B66" s="866"/>
      <c r="C66" s="832" t="s">
        <v>403</v>
      </c>
      <c r="D66" s="254"/>
      <c r="E66" s="803"/>
      <c r="F66" s="803"/>
      <c r="G66" s="805"/>
      <c r="H66" s="1006"/>
      <c r="I66" s="803"/>
      <c r="J66" s="803"/>
      <c r="K66" s="803"/>
      <c r="L66" s="803"/>
      <c r="M66" s="861"/>
      <c r="N66" s="810"/>
      <c r="O66" s="801"/>
      <c r="P66" s="802"/>
      <c r="Q66" s="803"/>
      <c r="R66" s="803"/>
      <c r="S66" s="803"/>
      <c r="T66" s="801"/>
      <c r="U66" s="803"/>
      <c r="V66" s="801"/>
      <c r="W66" s="803"/>
      <c r="X66" s="803"/>
      <c r="Y66" s="803"/>
      <c r="Z66" s="803"/>
      <c r="AA66" s="803"/>
      <c r="AB66" s="803"/>
      <c r="AC66" s="803"/>
      <c r="AD66" s="805"/>
      <c r="AE66" s="1006"/>
      <c r="AF66" s="865"/>
      <c r="AG66" s="865"/>
      <c r="AH66" s="865"/>
      <c r="AI66" s="255"/>
    </row>
    <row r="67" spans="1:35" ht="9" customHeight="1">
      <c r="A67" s="811" t="s">
        <v>404</v>
      </c>
      <c r="B67" s="866"/>
      <c r="C67" s="832" t="s">
        <v>405</v>
      </c>
      <c r="D67" s="188">
        <v>71</v>
      </c>
      <c r="E67" s="800" t="s">
        <v>336</v>
      </c>
      <c r="F67" s="800" t="s">
        <v>336</v>
      </c>
      <c r="G67" s="808" t="s">
        <v>336</v>
      </c>
      <c r="H67" s="1006"/>
      <c r="I67" s="800" t="s">
        <v>336</v>
      </c>
      <c r="J67" s="800" t="s">
        <v>336</v>
      </c>
      <c r="K67" s="800" t="s">
        <v>336</v>
      </c>
      <c r="L67" s="800" t="s">
        <v>336</v>
      </c>
      <c r="M67" s="861"/>
      <c r="N67" s="864" t="s">
        <v>336</v>
      </c>
      <c r="O67" s="801"/>
      <c r="P67" s="809">
        <v>1.0100792968376802</v>
      </c>
      <c r="Q67" s="800" t="s">
        <v>336</v>
      </c>
      <c r="R67" s="800" t="s">
        <v>336</v>
      </c>
      <c r="S67" s="800" t="s">
        <v>336</v>
      </c>
      <c r="T67" s="804" t="s">
        <v>336</v>
      </c>
      <c r="U67" s="800" t="s">
        <v>336</v>
      </c>
      <c r="V67" s="804">
        <v>2.4195402694181714</v>
      </c>
      <c r="W67" s="803"/>
      <c r="X67" s="803"/>
      <c r="Y67" s="803"/>
      <c r="Z67" s="800">
        <v>2.366365720836916</v>
      </c>
      <c r="AA67" s="803"/>
      <c r="AB67" s="803"/>
      <c r="AC67" s="800">
        <v>5.532932072226999</v>
      </c>
      <c r="AD67" s="808" t="s">
        <v>336</v>
      </c>
      <c r="AE67" s="879" t="s">
        <v>336</v>
      </c>
      <c r="AF67" s="863">
        <v>4.785905990255087</v>
      </c>
      <c r="AG67" s="863">
        <v>6.697425241234356</v>
      </c>
      <c r="AH67" s="863">
        <v>11.483331231489444</v>
      </c>
      <c r="AI67" s="191">
        <v>71</v>
      </c>
    </row>
    <row r="68" spans="1:35" ht="9" customHeight="1">
      <c r="A68" s="738"/>
      <c r="B68" s="867"/>
      <c r="C68" s="832" t="s">
        <v>406</v>
      </c>
      <c r="D68" s="188">
        <v>72</v>
      </c>
      <c r="E68" s="800" t="s">
        <v>336</v>
      </c>
      <c r="F68" s="800" t="s">
        <v>336</v>
      </c>
      <c r="G68" s="808" t="s">
        <v>336</v>
      </c>
      <c r="H68" s="1006"/>
      <c r="I68" s="800" t="s">
        <v>336</v>
      </c>
      <c r="J68" s="800" t="s">
        <v>336</v>
      </c>
      <c r="K68" s="800" t="s">
        <v>336</v>
      </c>
      <c r="L68" s="800" t="s">
        <v>336</v>
      </c>
      <c r="M68" s="861"/>
      <c r="N68" s="864" t="s">
        <v>336</v>
      </c>
      <c r="O68" s="801"/>
      <c r="P68" s="809" t="s">
        <v>336</v>
      </c>
      <c r="Q68" s="800" t="s">
        <v>336</v>
      </c>
      <c r="R68" s="800" t="s">
        <v>336</v>
      </c>
      <c r="S68" s="800" t="s">
        <v>336</v>
      </c>
      <c r="T68" s="804" t="s">
        <v>336</v>
      </c>
      <c r="U68" s="800" t="s">
        <v>336</v>
      </c>
      <c r="V68" s="804" t="s">
        <v>336</v>
      </c>
      <c r="W68" s="803"/>
      <c r="X68" s="803"/>
      <c r="Y68" s="803"/>
      <c r="Z68" s="800" t="s">
        <v>336</v>
      </c>
      <c r="AA68" s="803"/>
      <c r="AB68" s="803"/>
      <c r="AC68" s="800">
        <v>1.705846947549441</v>
      </c>
      <c r="AD68" s="808" t="s">
        <v>336</v>
      </c>
      <c r="AE68" s="879" t="s">
        <v>336</v>
      </c>
      <c r="AF68" s="863" t="s">
        <v>336</v>
      </c>
      <c r="AG68" s="863">
        <v>1.7751361421610776</v>
      </c>
      <c r="AH68" s="863">
        <v>2.1283647654533295</v>
      </c>
      <c r="AI68" s="191">
        <v>72</v>
      </c>
    </row>
    <row r="69" spans="1:35" ht="9.75" customHeight="1">
      <c r="A69" s="738"/>
      <c r="B69" s="731"/>
      <c r="C69" s="332" t="s">
        <v>20</v>
      </c>
      <c r="D69" s="260" t="s">
        <v>596</v>
      </c>
      <c r="E69" s="868"/>
      <c r="F69" s="868"/>
      <c r="G69" s="869"/>
      <c r="H69" s="878"/>
      <c r="I69" s="868"/>
      <c r="J69" s="868"/>
      <c r="K69" s="868"/>
      <c r="L69" s="870"/>
      <c r="M69" s="871"/>
      <c r="N69" s="872"/>
      <c r="O69" s="870"/>
      <c r="P69" s="873"/>
      <c r="Q69" s="868"/>
      <c r="R69" s="868"/>
      <c r="S69" s="868"/>
      <c r="T69" s="870"/>
      <c r="U69" s="868"/>
      <c r="V69" s="870"/>
      <c r="W69" s="868"/>
      <c r="X69" s="868"/>
      <c r="Y69" s="868"/>
      <c r="Z69" s="868"/>
      <c r="AA69" s="868"/>
      <c r="AB69" s="872"/>
      <c r="AC69" s="868"/>
      <c r="AD69" s="869"/>
      <c r="AE69" s="878"/>
      <c r="AF69" s="868"/>
      <c r="AG69" s="868"/>
      <c r="AH69" s="868"/>
      <c r="AI69" s="266" t="s">
        <v>596</v>
      </c>
    </row>
    <row r="70" spans="1:35" ht="9.75" customHeight="1">
      <c r="A70" s="738"/>
      <c r="B70" s="731"/>
      <c r="C70" s="218" t="s">
        <v>21</v>
      </c>
      <c r="D70" s="188">
        <v>73</v>
      </c>
      <c r="E70" s="800" t="s">
        <v>336</v>
      </c>
      <c r="F70" s="800" t="s">
        <v>336</v>
      </c>
      <c r="G70" s="808">
        <v>20.08400210184389</v>
      </c>
      <c r="H70" s="1006"/>
      <c r="I70" s="800" t="s">
        <v>336</v>
      </c>
      <c r="J70" s="800">
        <v>1.2339256711569695</v>
      </c>
      <c r="K70" s="800">
        <v>66.68049584408138</v>
      </c>
      <c r="L70" s="804" t="s">
        <v>336</v>
      </c>
      <c r="M70" s="861"/>
      <c r="N70" s="864">
        <v>0.5679516575905225</v>
      </c>
      <c r="O70" s="801"/>
      <c r="P70" s="809">
        <v>32.03690169102895</v>
      </c>
      <c r="Q70" s="800">
        <v>13.697215056845321</v>
      </c>
      <c r="R70" s="800" t="s">
        <v>336</v>
      </c>
      <c r="S70" s="800" t="s">
        <v>336</v>
      </c>
      <c r="T70" s="804">
        <v>2.535110346804242</v>
      </c>
      <c r="U70" s="800" t="s">
        <v>336</v>
      </c>
      <c r="V70" s="804">
        <v>419.07316747874273</v>
      </c>
      <c r="W70" s="803"/>
      <c r="X70" s="803"/>
      <c r="Y70" s="803"/>
      <c r="Z70" s="800">
        <v>274.22855163848294</v>
      </c>
      <c r="AA70" s="803"/>
      <c r="AB70" s="803"/>
      <c r="AC70" s="800">
        <v>500.991573516767</v>
      </c>
      <c r="AD70" s="808">
        <v>75.13265501098692</v>
      </c>
      <c r="AE70" s="879">
        <v>25.009888220120377</v>
      </c>
      <c r="AF70" s="800">
        <v>693.3595914779785</v>
      </c>
      <c r="AG70" s="800">
        <v>737.9697191172256</v>
      </c>
      <c r="AH70" s="800">
        <v>1431.329310595204</v>
      </c>
      <c r="AI70" s="191">
        <v>73</v>
      </c>
    </row>
    <row r="71" spans="1:35" ht="9.75" customHeight="1">
      <c r="A71" s="738"/>
      <c r="B71" s="731"/>
      <c r="C71" s="333" t="s">
        <v>22</v>
      </c>
      <c r="D71" s="268"/>
      <c r="E71" s="874"/>
      <c r="F71" s="874"/>
      <c r="G71" s="875"/>
      <c r="H71" s="1013"/>
      <c r="I71" s="874"/>
      <c r="J71" s="874"/>
      <c r="K71" s="874"/>
      <c r="L71" s="876"/>
      <c r="M71" s="877"/>
      <c r="N71" s="874"/>
      <c r="O71" s="876"/>
      <c r="P71" s="877"/>
      <c r="Q71" s="874"/>
      <c r="R71" s="874"/>
      <c r="S71" s="874"/>
      <c r="T71" s="876"/>
      <c r="U71" s="874"/>
      <c r="V71" s="876"/>
      <c r="W71" s="874"/>
      <c r="X71" s="874"/>
      <c r="Y71" s="874"/>
      <c r="Z71" s="874"/>
      <c r="AA71" s="874"/>
      <c r="AB71" s="1137"/>
      <c r="AC71" s="874"/>
      <c r="AD71" s="875"/>
      <c r="AE71" s="1013"/>
      <c r="AF71" s="874"/>
      <c r="AG71" s="874"/>
      <c r="AH71" s="874"/>
      <c r="AI71" s="273"/>
    </row>
    <row r="72" spans="1:35" ht="9" customHeight="1">
      <c r="A72" s="738"/>
      <c r="B72" s="731"/>
      <c r="C72" s="832" t="s">
        <v>407</v>
      </c>
      <c r="D72" s="188">
        <v>74</v>
      </c>
      <c r="E72" s="828" t="s">
        <v>336</v>
      </c>
      <c r="F72" s="803"/>
      <c r="G72" s="805"/>
      <c r="H72" s="1006"/>
      <c r="I72" s="803"/>
      <c r="J72" s="828" t="s">
        <v>336</v>
      </c>
      <c r="K72" s="803"/>
      <c r="L72" s="801"/>
      <c r="M72" s="802"/>
      <c r="N72" s="800">
        <v>25.652049297793063</v>
      </c>
      <c r="O72" s="801"/>
      <c r="P72" s="873"/>
      <c r="Q72" s="803"/>
      <c r="R72" s="803"/>
      <c r="S72" s="803"/>
      <c r="T72" s="804" t="s">
        <v>336</v>
      </c>
      <c r="U72" s="803"/>
      <c r="V72" s="878"/>
      <c r="W72" s="803"/>
      <c r="X72" s="803"/>
      <c r="Y72" s="803"/>
      <c r="Z72" s="864">
        <v>1.1464603038119805</v>
      </c>
      <c r="AA72" s="803"/>
      <c r="AB72" s="810"/>
      <c r="AC72" s="800">
        <v>21.68675838349097</v>
      </c>
      <c r="AD72" s="805"/>
      <c r="AE72" s="1006"/>
      <c r="AF72" s="800">
        <v>1.1464603038119805</v>
      </c>
      <c r="AG72" s="800">
        <v>47.33880768128404</v>
      </c>
      <c r="AH72" s="800">
        <v>48.485267985096016</v>
      </c>
      <c r="AI72" s="191">
        <v>74</v>
      </c>
    </row>
    <row r="73" spans="1:35" ht="9" customHeight="1">
      <c r="A73" s="738"/>
      <c r="B73" s="731"/>
      <c r="C73" s="832" t="s">
        <v>408</v>
      </c>
      <c r="D73" s="188">
        <v>75</v>
      </c>
      <c r="E73" s="803"/>
      <c r="F73" s="803"/>
      <c r="G73" s="805"/>
      <c r="H73" s="1006"/>
      <c r="I73" s="803"/>
      <c r="J73" s="803"/>
      <c r="K73" s="803"/>
      <c r="L73" s="801"/>
      <c r="M73" s="809">
        <v>528.8434006878762</v>
      </c>
      <c r="N73" s="800">
        <v>661.2072226999139</v>
      </c>
      <c r="O73" s="801"/>
      <c r="P73" s="802"/>
      <c r="Q73" s="803"/>
      <c r="R73" s="803"/>
      <c r="S73" s="803"/>
      <c r="T73" s="804">
        <v>7.547888602273813</v>
      </c>
      <c r="U73" s="803"/>
      <c r="V73" s="879">
        <v>6.2838310881819055</v>
      </c>
      <c r="W73" s="803"/>
      <c r="X73" s="803"/>
      <c r="Y73" s="803"/>
      <c r="Z73" s="864">
        <v>95.37116652335912</v>
      </c>
      <c r="AA73" s="803"/>
      <c r="AB73" s="803"/>
      <c r="AC73" s="803"/>
      <c r="AD73" s="805"/>
      <c r="AE73" s="1006"/>
      <c r="AF73" s="800">
        <v>101.65499761154103</v>
      </c>
      <c r="AG73" s="800">
        <v>1197.5985119900638</v>
      </c>
      <c r="AH73" s="800">
        <v>1299.253509601605</v>
      </c>
      <c r="AI73" s="191">
        <v>75</v>
      </c>
    </row>
    <row r="74" spans="1:35" ht="9" customHeight="1">
      <c r="A74" s="738"/>
      <c r="B74" s="731"/>
      <c r="C74" s="832" t="s">
        <v>409</v>
      </c>
      <c r="D74" s="188">
        <v>76</v>
      </c>
      <c r="E74" s="803"/>
      <c r="F74" s="803"/>
      <c r="G74" s="805"/>
      <c r="H74" s="1006"/>
      <c r="I74" s="803"/>
      <c r="J74" s="803"/>
      <c r="K74" s="803"/>
      <c r="L74" s="801"/>
      <c r="M74" s="809" t="s">
        <v>336</v>
      </c>
      <c r="N74" s="803"/>
      <c r="O74" s="804">
        <v>8.17808350052546</v>
      </c>
      <c r="P74" s="802"/>
      <c r="Q74" s="803"/>
      <c r="R74" s="803"/>
      <c r="S74" s="803"/>
      <c r="T74" s="801"/>
      <c r="U74" s="803"/>
      <c r="V74" s="801"/>
      <c r="W74" s="803"/>
      <c r="X74" s="803"/>
      <c r="Y74" s="803"/>
      <c r="Z74" s="864" t="s">
        <v>336</v>
      </c>
      <c r="AA74" s="803"/>
      <c r="AB74" s="810"/>
      <c r="AC74" s="803"/>
      <c r="AD74" s="805"/>
      <c r="AE74" s="1006"/>
      <c r="AF74" s="803"/>
      <c r="AG74" s="800">
        <v>8.17808350052546</v>
      </c>
      <c r="AH74" s="800">
        <v>8.17808350052546</v>
      </c>
      <c r="AI74" s="191">
        <v>76</v>
      </c>
    </row>
    <row r="75" spans="1:35" ht="9" customHeight="1">
      <c r="A75" s="738"/>
      <c r="B75" s="731"/>
      <c r="C75" s="832" t="s">
        <v>410</v>
      </c>
      <c r="D75" s="188">
        <v>77</v>
      </c>
      <c r="E75" s="803"/>
      <c r="F75" s="803"/>
      <c r="G75" s="805"/>
      <c r="H75" s="1006"/>
      <c r="I75" s="803"/>
      <c r="J75" s="803"/>
      <c r="K75" s="803"/>
      <c r="L75" s="801"/>
      <c r="M75" s="877"/>
      <c r="N75" s="800" t="s">
        <v>336</v>
      </c>
      <c r="O75" s="876"/>
      <c r="P75" s="802"/>
      <c r="Q75" s="803"/>
      <c r="R75" s="803"/>
      <c r="S75" s="803"/>
      <c r="T75" s="801"/>
      <c r="U75" s="803"/>
      <c r="V75" s="801"/>
      <c r="W75" s="803"/>
      <c r="X75" s="803"/>
      <c r="Y75" s="803"/>
      <c r="Z75" s="864" t="s">
        <v>336</v>
      </c>
      <c r="AA75" s="803"/>
      <c r="AB75" s="810"/>
      <c r="AC75" s="803"/>
      <c r="AD75" s="805"/>
      <c r="AE75" s="1006"/>
      <c r="AF75" s="803"/>
      <c r="AG75" s="800" t="s">
        <v>336</v>
      </c>
      <c r="AH75" s="800" t="s">
        <v>336</v>
      </c>
      <c r="AI75" s="191">
        <v>77</v>
      </c>
    </row>
    <row r="76" spans="1:35" ht="9.75" customHeight="1">
      <c r="A76" s="738"/>
      <c r="B76" s="731"/>
      <c r="C76" s="834" t="s">
        <v>411</v>
      </c>
      <c r="D76" s="196">
        <v>78</v>
      </c>
      <c r="E76" s="1129" t="s">
        <v>336</v>
      </c>
      <c r="F76" s="835"/>
      <c r="G76" s="838"/>
      <c r="H76" s="1010"/>
      <c r="I76" s="835"/>
      <c r="J76" s="1129" t="s">
        <v>336</v>
      </c>
      <c r="K76" s="835"/>
      <c r="L76" s="836"/>
      <c r="M76" s="817">
        <v>528.8434006878762</v>
      </c>
      <c r="N76" s="814">
        <v>686.859271997707</v>
      </c>
      <c r="O76" s="816">
        <v>8.17808350052546</v>
      </c>
      <c r="P76" s="839"/>
      <c r="Q76" s="835"/>
      <c r="R76" s="835"/>
      <c r="S76" s="835"/>
      <c r="T76" s="880">
        <v>7.547888602273813</v>
      </c>
      <c r="U76" s="835"/>
      <c r="V76" s="880">
        <v>6.2838310881819055</v>
      </c>
      <c r="W76" s="835"/>
      <c r="X76" s="835"/>
      <c r="Y76" s="835"/>
      <c r="Z76" s="881">
        <v>96.5176268271711</v>
      </c>
      <c r="AA76" s="835"/>
      <c r="AB76" s="835"/>
      <c r="AC76" s="814">
        <v>21.68675838349097</v>
      </c>
      <c r="AD76" s="838"/>
      <c r="AE76" s="1010"/>
      <c r="AF76" s="814">
        <v>102.80145791535301</v>
      </c>
      <c r="AG76" s="814">
        <v>1253.1154031718734</v>
      </c>
      <c r="AH76" s="814">
        <v>1355.9168610872264</v>
      </c>
      <c r="AI76" s="201">
        <v>78</v>
      </c>
    </row>
    <row r="77" spans="1:35" ht="9" customHeight="1">
      <c r="A77" s="738"/>
      <c r="B77" s="731"/>
      <c r="C77" s="882" t="s">
        <v>412</v>
      </c>
      <c r="D77" s="177">
        <v>79</v>
      </c>
      <c r="E77" s="847" t="s">
        <v>383</v>
      </c>
      <c r="F77" s="847" t="s">
        <v>383</v>
      </c>
      <c r="G77" s="846" t="s">
        <v>383</v>
      </c>
      <c r="H77" s="1012"/>
      <c r="I77" s="847" t="s">
        <v>383</v>
      </c>
      <c r="J77" s="847" t="s">
        <v>383</v>
      </c>
      <c r="K77" s="847" t="s">
        <v>336</v>
      </c>
      <c r="L77" s="848"/>
      <c r="M77" s="883" t="s">
        <v>383</v>
      </c>
      <c r="N77" s="884" t="s">
        <v>383</v>
      </c>
      <c r="O77" s="848"/>
      <c r="P77" s="883" t="s">
        <v>383</v>
      </c>
      <c r="Q77" s="847" t="s">
        <v>336</v>
      </c>
      <c r="R77" s="845"/>
      <c r="S77" s="847" t="s">
        <v>336</v>
      </c>
      <c r="T77" s="850" t="s">
        <v>383</v>
      </c>
      <c r="U77" s="847" t="s">
        <v>336</v>
      </c>
      <c r="V77" s="850">
        <v>610.8854059424859</v>
      </c>
      <c r="W77" s="885"/>
      <c r="X77" s="885"/>
      <c r="Y77" s="885"/>
      <c r="Z77" s="847" t="s">
        <v>336</v>
      </c>
      <c r="AA77" s="847" t="s">
        <v>383</v>
      </c>
      <c r="AB77" s="800">
        <v>3.1527658354829464</v>
      </c>
      <c r="AC77" s="847">
        <v>323.1525365434222</v>
      </c>
      <c r="AD77" s="846">
        <v>118.37128116938949</v>
      </c>
      <c r="AE77" s="1014"/>
      <c r="AF77" s="886">
        <v>614.0381717779688</v>
      </c>
      <c r="AG77" s="886">
        <v>441.52381771281165</v>
      </c>
      <c r="AH77" s="886">
        <v>1055.5619894907804</v>
      </c>
      <c r="AI77" s="185">
        <v>79</v>
      </c>
    </row>
    <row r="78" spans="1:35" ht="9" customHeight="1">
      <c r="A78" s="887"/>
      <c r="C78" s="888" t="s">
        <v>23</v>
      </c>
      <c r="D78" s="285">
        <v>80</v>
      </c>
      <c r="E78" s="800" t="s">
        <v>383</v>
      </c>
      <c r="F78" s="800" t="s">
        <v>383</v>
      </c>
      <c r="G78" s="808" t="s">
        <v>383</v>
      </c>
      <c r="H78" s="1006"/>
      <c r="I78" s="800" t="s">
        <v>383</v>
      </c>
      <c r="J78" s="800" t="s">
        <v>383</v>
      </c>
      <c r="K78" s="800" t="s">
        <v>336</v>
      </c>
      <c r="L78" s="804" t="s">
        <v>336</v>
      </c>
      <c r="M78" s="809" t="s">
        <v>383</v>
      </c>
      <c r="N78" s="889" t="s">
        <v>383</v>
      </c>
      <c r="O78" s="890"/>
      <c r="P78" s="809" t="s">
        <v>383</v>
      </c>
      <c r="Q78" s="800" t="s">
        <v>336</v>
      </c>
      <c r="R78" s="803"/>
      <c r="S78" s="847" t="s">
        <v>336</v>
      </c>
      <c r="T78" s="804" t="s">
        <v>383</v>
      </c>
      <c r="U78" s="800" t="s">
        <v>336</v>
      </c>
      <c r="V78" s="804">
        <v>268.8652702780166</v>
      </c>
      <c r="W78" s="891"/>
      <c r="X78" s="891"/>
      <c r="Y78" s="891"/>
      <c r="Z78" s="800" t="s">
        <v>336</v>
      </c>
      <c r="AA78" s="800" t="s">
        <v>383</v>
      </c>
      <c r="AB78" s="1138"/>
      <c r="AC78" s="800">
        <v>369.03052450558897</v>
      </c>
      <c r="AD78" s="808">
        <v>101.13716919843317</v>
      </c>
      <c r="AE78" s="1006"/>
      <c r="AF78" s="892">
        <v>268.8652702780166</v>
      </c>
      <c r="AG78" s="892">
        <v>470.16769370402216</v>
      </c>
      <c r="AH78" s="892">
        <v>739.0329639820388</v>
      </c>
      <c r="AI78" s="289">
        <v>80</v>
      </c>
    </row>
    <row r="79" spans="1:35" ht="9.75" customHeight="1" thickBot="1">
      <c r="A79" s="738"/>
      <c r="B79" s="893"/>
      <c r="C79" s="894" t="s">
        <v>413</v>
      </c>
      <c r="D79" s="275">
        <v>81</v>
      </c>
      <c r="E79" s="814" t="s">
        <v>336</v>
      </c>
      <c r="F79" s="814">
        <v>1.1084999999999998</v>
      </c>
      <c r="G79" s="815" t="s">
        <v>336</v>
      </c>
      <c r="H79" s="1015"/>
      <c r="I79" s="814" t="s">
        <v>336</v>
      </c>
      <c r="J79" s="814">
        <v>18.348556104901114</v>
      </c>
      <c r="K79" s="814" t="s">
        <v>336</v>
      </c>
      <c r="L79" s="816" t="s">
        <v>336</v>
      </c>
      <c r="M79" s="817">
        <v>6.136039457342123</v>
      </c>
      <c r="N79" s="814">
        <v>73.05703640011465</v>
      </c>
      <c r="O79" s="836"/>
      <c r="P79" s="817">
        <v>287.26189452565205</v>
      </c>
      <c r="Q79" s="814" t="s">
        <v>336</v>
      </c>
      <c r="R79" s="835"/>
      <c r="S79" s="814" t="s">
        <v>336</v>
      </c>
      <c r="T79" s="816">
        <v>42.015501098691125</v>
      </c>
      <c r="U79" s="814" t="s">
        <v>336</v>
      </c>
      <c r="V79" s="816">
        <v>879.7506762205026</v>
      </c>
      <c r="W79" s="835"/>
      <c r="X79" s="835"/>
      <c r="Y79" s="835"/>
      <c r="Z79" s="814">
        <v>216.7287665997898</v>
      </c>
      <c r="AA79" s="814">
        <v>5.2665520206362855</v>
      </c>
      <c r="AB79" s="800">
        <v>3.1527658354829464</v>
      </c>
      <c r="AC79" s="814">
        <v>692.1830610490111</v>
      </c>
      <c r="AD79" s="815">
        <v>219.50845036782266</v>
      </c>
      <c r="AE79" s="1015"/>
      <c r="AF79" s="895">
        <v>1105.31582655011</v>
      </c>
      <c r="AG79" s="895">
        <v>1339.619039003535</v>
      </c>
      <c r="AH79" s="895">
        <v>2444.934865553645</v>
      </c>
      <c r="AI79" s="984">
        <v>81</v>
      </c>
    </row>
    <row r="80" spans="1:35" ht="12.75">
      <c r="A80" s="896"/>
      <c r="B80" s="736"/>
      <c r="C80" s="897" t="s">
        <v>414</v>
      </c>
      <c r="D80" s="736"/>
      <c r="E80" s="898"/>
      <c r="F80" s="899" t="s">
        <v>415</v>
      </c>
      <c r="G80" s="736"/>
      <c r="H80" s="736"/>
      <c r="I80" s="900" t="s">
        <v>416</v>
      </c>
      <c r="J80" s="901" t="s">
        <v>417</v>
      </c>
      <c r="K80" s="902"/>
      <c r="L80" s="734"/>
      <c r="M80" s="300"/>
      <c r="N80" s="903"/>
      <c r="O80" s="904"/>
      <c r="P80" s="112" t="s">
        <v>490</v>
      </c>
      <c r="Q80" s="903"/>
      <c r="R80" s="903"/>
      <c r="S80" s="903"/>
      <c r="T80" s="903"/>
      <c r="U80" s="903"/>
      <c r="V80" s="903"/>
      <c r="W80" s="736"/>
      <c r="X80" s="903"/>
      <c r="Y80" s="903"/>
      <c r="Z80" s="903"/>
      <c r="AA80" s="903"/>
      <c r="AB80" s="1144"/>
      <c r="AC80" s="903"/>
      <c r="AD80" s="736"/>
      <c r="AE80" s="867"/>
      <c r="AF80" s="905" t="s">
        <v>418</v>
      </c>
      <c r="AG80" s="906">
        <v>40108</v>
      </c>
      <c r="AH80" s="907"/>
      <c r="AI80" s="908"/>
    </row>
    <row r="81" spans="1:35" ht="13.5" thickBot="1">
      <c r="A81" s="909"/>
      <c r="B81" s="910"/>
      <c r="C81" s="911"/>
      <c r="D81" s="910"/>
      <c r="E81" s="310"/>
      <c r="F81" s="912"/>
      <c r="G81" s="310"/>
      <c r="H81" s="310"/>
      <c r="I81" s="913" t="s">
        <v>383</v>
      </c>
      <c r="J81" s="914" t="s">
        <v>419</v>
      </c>
      <c r="K81" s="910"/>
      <c r="L81" s="915"/>
      <c r="M81" s="310"/>
      <c r="N81" s="916"/>
      <c r="O81" s="917"/>
      <c r="P81" s="1016" t="s">
        <v>673</v>
      </c>
      <c r="Q81" s="916"/>
      <c r="R81" s="916"/>
      <c r="S81" s="916"/>
      <c r="T81" s="916"/>
      <c r="U81" s="916"/>
      <c r="V81" s="916"/>
      <c r="W81" s="910"/>
      <c r="X81" s="918"/>
      <c r="Y81" s="916"/>
      <c r="Z81" s="919"/>
      <c r="AA81" s="916"/>
      <c r="AB81" s="910"/>
      <c r="AC81" s="916"/>
      <c r="AD81" s="915"/>
      <c r="AE81" s="915"/>
      <c r="AF81" s="915"/>
      <c r="AG81" s="915"/>
      <c r="AH81" s="920"/>
      <c r="AI81" s="921"/>
    </row>
  </sheetData>
  <mergeCells count="1">
    <mergeCell ref="P9:Q9"/>
  </mergeCells>
  <printOptions/>
  <pageMargins left="0.31496062992125984" right="0" top="0.5905511811023623" bottom="0.1968503937007874" header="0.1968503937007874" footer="0.5118110236220472"/>
  <pageSetup horizontalDpi="600" verticalDpi="600" orientation="portrait" paperSize="9" r:id="rId2"/>
  <colBreaks count="1" manualBreakCount="1">
    <brk id="15" max="65535" man="1"/>
  </col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345" t="s">
        <v>129</v>
      </c>
      <c r="B1" s="1346"/>
    </row>
    <row r="6" spans="1:2" ht="14.25">
      <c r="A6" s="1347">
        <v>0</v>
      </c>
      <c r="B6" s="1348" t="s">
        <v>130</v>
      </c>
    </row>
    <row r="7" spans="1:2" ht="14.25">
      <c r="A7" s="1349"/>
      <c r="B7" s="1348" t="s">
        <v>131</v>
      </c>
    </row>
    <row r="8" spans="1:2" ht="14.25">
      <c r="A8" s="1347" t="s">
        <v>336</v>
      </c>
      <c r="B8" s="1348" t="s">
        <v>132</v>
      </c>
    </row>
    <row r="9" spans="1:2" ht="14.25">
      <c r="A9" s="1347" t="s">
        <v>383</v>
      </c>
      <c r="B9" s="1348" t="s">
        <v>133</v>
      </c>
    </row>
    <row r="10" spans="1:2" ht="14.25">
      <c r="A10" s="1347" t="s">
        <v>134</v>
      </c>
      <c r="B10" s="1348" t="s">
        <v>135</v>
      </c>
    </row>
    <row r="11" spans="1:2" ht="14.25">
      <c r="A11" s="1347" t="s">
        <v>136</v>
      </c>
      <c r="B11" s="1348" t="s">
        <v>137</v>
      </c>
    </row>
    <row r="12" spans="1:2" ht="14.25">
      <c r="A12" s="1347" t="s">
        <v>138</v>
      </c>
      <c r="B12" s="1348" t="s">
        <v>139</v>
      </c>
    </row>
    <row r="13" spans="1:2" ht="14.25">
      <c r="A13" s="1347" t="s">
        <v>140</v>
      </c>
      <c r="B13" s="1348" t="s">
        <v>141</v>
      </c>
    </row>
    <row r="14" spans="1:2" ht="14.25">
      <c r="A14" s="1347" t="s">
        <v>142</v>
      </c>
      <c r="B14" s="1348" t="s">
        <v>143</v>
      </c>
    </row>
    <row r="15" spans="1:2" ht="14.25">
      <c r="A15" s="1347" t="s">
        <v>144</v>
      </c>
      <c r="B15" s="1348" t="s">
        <v>145</v>
      </c>
    </row>
    <row r="16" ht="14.25">
      <c r="A16" s="1348"/>
    </row>
    <row r="17" spans="1:2" ht="14.25">
      <c r="A17" s="1348" t="s">
        <v>146</v>
      </c>
      <c r="B17" s="1350" t="s">
        <v>147</v>
      </c>
    </row>
    <row r="18" spans="1:2" ht="14.25">
      <c r="A18" s="1348" t="s">
        <v>148</v>
      </c>
      <c r="B18" s="1350" t="s">
        <v>149</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E89"/>
  <sheetViews>
    <sheetView workbookViewId="0" topLeftCell="A1">
      <selection activeCell="U37" sqref="U37"/>
    </sheetView>
  </sheetViews>
  <sheetFormatPr defaultColWidth="11.421875" defaultRowHeight="12.75"/>
  <cols>
    <col min="1" max="1" width="32.421875" style="0" customWidth="1"/>
    <col min="2" max="2" width="12.421875" style="0" customWidth="1"/>
    <col min="3" max="3" width="15.8515625" style="569" customWidth="1"/>
    <col min="4" max="4" width="14.140625" style="569" customWidth="1"/>
    <col min="5" max="5" width="10.7109375" style="512" hidden="1" customWidth="1"/>
  </cols>
  <sheetData>
    <row r="1" spans="1:5" s="40" customFormat="1" ht="12">
      <c r="A1" s="508" t="s">
        <v>437</v>
      </c>
      <c r="B1" s="39"/>
      <c r="C1" s="39"/>
      <c r="D1" s="39"/>
      <c r="E1" s="509"/>
    </row>
    <row r="2" spans="2:4" ht="15">
      <c r="B2" s="510"/>
      <c r="C2" s="510"/>
      <c r="D2" s="511"/>
    </row>
    <row r="3" spans="1:4" ht="15">
      <c r="A3" s="513"/>
      <c r="C3" s="514"/>
      <c r="D3" s="43"/>
    </row>
    <row r="4" spans="1:5" s="516" customFormat="1" ht="12.75">
      <c r="A4" s="1277" t="s">
        <v>438</v>
      </c>
      <c r="B4" s="1277"/>
      <c r="C4" s="1277"/>
      <c r="D4" s="1277"/>
      <c r="E4" s="515"/>
    </row>
    <row r="5" spans="1:5" s="516" customFormat="1" ht="12.75">
      <c r="A5" s="1277" t="s">
        <v>267</v>
      </c>
      <c r="B5" s="1277"/>
      <c r="C5" s="1277"/>
      <c r="D5" s="1277"/>
      <c r="E5" s="515"/>
    </row>
    <row r="6" spans="1:5" s="519" customFormat="1" ht="12" customHeight="1">
      <c r="A6" s="517"/>
      <c r="B6" s="514"/>
      <c r="C6" s="514"/>
      <c r="D6"/>
      <c r="E6" s="518"/>
    </row>
    <row r="7" spans="1:5" s="510" customFormat="1" ht="12" customHeight="1" thickBot="1">
      <c r="A7" s="1029"/>
      <c r="B7" s="520"/>
      <c r="C7" s="520"/>
      <c r="D7" s="520"/>
      <c r="E7" s="521"/>
    </row>
    <row r="8" spans="1:4" s="40" customFormat="1" ht="11.25">
      <c r="A8" s="1305"/>
      <c r="B8" s="522"/>
      <c r="C8" s="523"/>
      <c r="D8" s="524"/>
    </row>
    <row r="9" spans="1:4" s="40" customFormat="1" ht="12.75" customHeight="1">
      <c r="A9" s="1306"/>
      <c r="B9" s="526" t="s">
        <v>439</v>
      </c>
      <c r="C9" s="54" t="s">
        <v>440</v>
      </c>
      <c r="D9" s="527" t="s">
        <v>441</v>
      </c>
    </row>
    <row r="10" spans="1:4" s="40" customFormat="1" ht="12.75" customHeight="1">
      <c r="A10" s="1307"/>
      <c r="B10" s="526" t="s">
        <v>442</v>
      </c>
      <c r="C10" s="54" t="s">
        <v>473</v>
      </c>
      <c r="D10" s="527" t="s">
        <v>443</v>
      </c>
    </row>
    <row r="11" spans="1:4" s="40" customFormat="1" ht="13.5" customHeight="1" thickBot="1">
      <c r="A11" s="1308"/>
      <c r="B11" s="528"/>
      <c r="C11" s="529"/>
      <c r="D11" s="530"/>
    </row>
    <row r="12" spans="1:4" s="40" customFormat="1" ht="12.75" customHeight="1">
      <c r="A12" s="525" t="s">
        <v>444</v>
      </c>
      <c r="B12" s="526" t="s">
        <v>445</v>
      </c>
      <c r="C12" s="531">
        <v>30250</v>
      </c>
      <c r="D12" s="532">
        <f>C12/29307.6</f>
        <v>1.032155481854536</v>
      </c>
    </row>
    <row r="13" spans="1:4" s="40" customFormat="1" ht="12.75" customHeight="1">
      <c r="A13" s="525" t="s">
        <v>446</v>
      </c>
      <c r="B13" s="526" t="s">
        <v>445</v>
      </c>
      <c r="C13" s="531">
        <v>31401</v>
      </c>
      <c r="D13" s="532">
        <f>C13/29307.6</f>
        <v>1.0714285714285714</v>
      </c>
    </row>
    <row r="14" spans="1:4" s="40" customFormat="1" ht="12.75" customHeight="1">
      <c r="A14" s="525" t="s">
        <v>447</v>
      </c>
      <c r="B14" s="526" t="s">
        <v>445</v>
      </c>
      <c r="C14" s="531">
        <v>28650</v>
      </c>
      <c r="D14" s="533">
        <f>C14/29307.6</f>
        <v>0.9775621340539655</v>
      </c>
    </row>
    <row r="15" spans="1:4" s="40" customFormat="1" ht="12.75" customHeight="1">
      <c r="A15" s="534" t="s">
        <v>448</v>
      </c>
      <c r="B15" s="44" t="s">
        <v>445</v>
      </c>
      <c r="C15" s="535">
        <v>9022</v>
      </c>
      <c r="D15" s="532">
        <f aca="true" t="shared" si="0" ref="D15:D36">C15/29307.6</f>
        <v>0.30783823991046694</v>
      </c>
    </row>
    <row r="16" spans="1:4" s="40" customFormat="1" ht="12.75" customHeight="1">
      <c r="A16" s="525" t="s">
        <v>449</v>
      </c>
      <c r="B16" s="54" t="s">
        <v>445</v>
      </c>
      <c r="C16" s="531">
        <v>19627</v>
      </c>
      <c r="D16" s="532">
        <f t="shared" si="0"/>
        <v>0.6696897733011233</v>
      </c>
    </row>
    <row r="17" spans="1:4" s="40" customFormat="1" ht="12.75" customHeight="1">
      <c r="A17" s="525" t="s">
        <v>217</v>
      </c>
      <c r="B17" s="54" t="s">
        <v>445</v>
      </c>
      <c r="C17" s="531">
        <v>20480</v>
      </c>
      <c r="D17" s="532">
        <f t="shared" si="0"/>
        <v>0.6987948518473024</v>
      </c>
    </row>
    <row r="18" spans="1:4" s="40" customFormat="1" ht="12.75" customHeight="1">
      <c r="A18" s="536" t="s">
        <v>450</v>
      </c>
      <c r="B18" s="47" t="s">
        <v>445</v>
      </c>
      <c r="C18" s="537">
        <v>12821</v>
      </c>
      <c r="D18" s="533">
        <f t="shared" si="0"/>
        <v>0.4374633200944465</v>
      </c>
    </row>
    <row r="19" spans="1:4" s="40" customFormat="1" ht="12.75" customHeight="1">
      <c r="A19" s="525" t="s">
        <v>451</v>
      </c>
      <c r="B19" s="526" t="s">
        <v>445</v>
      </c>
      <c r="C19" s="531">
        <v>43543</v>
      </c>
      <c r="D19" s="532">
        <f t="shared" si="0"/>
        <v>1.4857238395501509</v>
      </c>
    </row>
    <row r="20" spans="1:4" s="40" customFormat="1" ht="12.75" customHeight="1">
      <c r="A20" s="525" t="s">
        <v>452</v>
      </c>
      <c r="B20" s="526" t="s">
        <v>445</v>
      </c>
      <c r="C20" s="531">
        <v>42960</v>
      </c>
      <c r="D20" s="532">
        <f t="shared" si="0"/>
        <v>1.465831388445318</v>
      </c>
    </row>
    <row r="21" spans="1:4" s="40" customFormat="1" ht="12.75" customHeight="1">
      <c r="A21" s="525" t="s">
        <v>453</v>
      </c>
      <c r="B21" s="526" t="s">
        <v>445</v>
      </c>
      <c r="C21" s="531">
        <v>42800</v>
      </c>
      <c r="D21" s="532">
        <f t="shared" si="0"/>
        <v>1.460372053665261</v>
      </c>
    </row>
    <row r="22" spans="1:4" s="40" customFormat="1" ht="12.75" customHeight="1">
      <c r="A22" s="525" t="s">
        <v>454</v>
      </c>
      <c r="B22" s="526" t="s">
        <v>445</v>
      </c>
      <c r="C22" s="531">
        <v>42801</v>
      </c>
      <c r="D22" s="532">
        <f t="shared" si="0"/>
        <v>1.4604061745076362</v>
      </c>
    </row>
    <row r="23" spans="1:4" s="40" customFormat="1" ht="12.75" customHeight="1">
      <c r="A23" s="525" t="s">
        <v>455</v>
      </c>
      <c r="B23" s="526" t="s">
        <v>445</v>
      </c>
      <c r="C23" s="531">
        <v>40429</v>
      </c>
      <c r="D23" s="532">
        <f t="shared" si="0"/>
        <v>1.3794715363932906</v>
      </c>
    </row>
    <row r="24" spans="1:4" s="40" customFormat="1" ht="12.75" customHeight="1">
      <c r="A24" s="525" t="s">
        <v>192</v>
      </c>
      <c r="B24" s="526" t="s">
        <v>445</v>
      </c>
      <c r="C24" s="531">
        <v>31372</v>
      </c>
      <c r="D24" s="532">
        <f t="shared" si="0"/>
        <v>1.0704390669996862</v>
      </c>
    </row>
    <row r="25" spans="1:4" s="40" customFormat="1" ht="12.75" customHeight="1">
      <c r="A25" s="525" t="s">
        <v>456</v>
      </c>
      <c r="B25" s="526" t="s">
        <v>445</v>
      </c>
      <c r="C25" s="531">
        <v>39345</v>
      </c>
      <c r="D25" s="532">
        <f t="shared" si="0"/>
        <v>1.342484543258404</v>
      </c>
    </row>
    <row r="26" spans="1:4" s="40" customFormat="1" ht="12.75" customHeight="1">
      <c r="A26" s="536" t="s">
        <v>457</v>
      </c>
      <c r="B26" s="538" t="s">
        <v>445</v>
      </c>
      <c r="C26" s="537">
        <v>45145</v>
      </c>
      <c r="D26" s="533">
        <f t="shared" si="0"/>
        <v>1.5403854290354722</v>
      </c>
    </row>
    <row r="27" spans="1:4" s="40" customFormat="1" ht="12.75" customHeight="1">
      <c r="A27" s="525" t="s">
        <v>458</v>
      </c>
      <c r="B27" s="526" t="s">
        <v>459</v>
      </c>
      <c r="C27" s="531">
        <v>15994</v>
      </c>
      <c r="D27" s="532">
        <f t="shared" si="0"/>
        <v>0.5457287529514528</v>
      </c>
    </row>
    <row r="28" spans="1:4" s="40" customFormat="1" ht="12.75" customHeight="1">
      <c r="A28" s="525" t="s">
        <v>460</v>
      </c>
      <c r="B28" s="526" t="s">
        <v>459</v>
      </c>
      <c r="C28" s="531">
        <v>31736</v>
      </c>
      <c r="D28" s="532">
        <f t="shared" si="0"/>
        <v>1.082859053624316</v>
      </c>
    </row>
    <row r="29" spans="1:4" s="40" customFormat="1" ht="12.75" customHeight="1">
      <c r="A29" s="525" t="s">
        <v>461</v>
      </c>
      <c r="B29" s="538" t="s">
        <v>459</v>
      </c>
      <c r="C29" s="537">
        <v>35888</v>
      </c>
      <c r="D29" s="533">
        <f t="shared" si="0"/>
        <v>1.2245287911667964</v>
      </c>
    </row>
    <row r="30" spans="1:4" s="40" customFormat="1" ht="12.75" customHeight="1">
      <c r="A30" s="534" t="s">
        <v>462</v>
      </c>
      <c r="B30" s="539" t="s">
        <v>445</v>
      </c>
      <c r="C30" s="540">
        <v>14654</v>
      </c>
      <c r="D30" s="532">
        <f t="shared" si="0"/>
        <v>0.5000068241684751</v>
      </c>
    </row>
    <row r="31" spans="1:4" s="40" customFormat="1" ht="12.75" customHeight="1">
      <c r="A31" s="525" t="s">
        <v>463</v>
      </c>
      <c r="B31" s="526" t="s">
        <v>445</v>
      </c>
      <c r="C31" s="531">
        <v>37200</v>
      </c>
      <c r="D31" s="532">
        <f t="shared" si="0"/>
        <v>1.2692953363632642</v>
      </c>
    </row>
    <row r="32" spans="1:4" s="40" customFormat="1" ht="12.75" customHeight="1">
      <c r="A32" s="525" t="s">
        <v>227</v>
      </c>
      <c r="B32" s="526" t="s">
        <v>464</v>
      </c>
      <c r="C32" s="531">
        <v>3600</v>
      </c>
      <c r="D32" s="532">
        <f t="shared" si="0"/>
        <v>0.12283503255128363</v>
      </c>
    </row>
    <row r="33" spans="1:4" s="40" customFormat="1" ht="12.75" customHeight="1">
      <c r="A33" s="525" t="s">
        <v>465</v>
      </c>
      <c r="B33" s="526" t="s">
        <v>464</v>
      </c>
      <c r="C33" s="531">
        <v>3600</v>
      </c>
      <c r="D33" s="532">
        <f t="shared" si="0"/>
        <v>0.12283503255128363</v>
      </c>
    </row>
    <row r="34" spans="1:4" s="40" customFormat="1" ht="12.75" customHeight="1">
      <c r="A34" s="536" t="s">
        <v>466</v>
      </c>
      <c r="B34" s="538" t="s">
        <v>464</v>
      </c>
      <c r="C34" s="537">
        <v>3600</v>
      </c>
      <c r="D34" s="533">
        <f t="shared" si="0"/>
        <v>0.12283503255128363</v>
      </c>
    </row>
    <row r="35" spans="1:4" s="40" customFormat="1" ht="12.75" customHeight="1">
      <c r="A35" s="525" t="s">
        <v>467</v>
      </c>
      <c r="B35" s="526" t="s">
        <v>464</v>
      </c>
      <c r="C35" s="531">
        <v>3600</v>
      </c>
      <c r="D35" s="532">
        <f t="shared" si="0"/>
        <v>0.12283503255128363</v>
      </c>
    </row>
    <row r="36" spans="1:4" s="40" customFormat="1" ht="12.75" customHeight="1">
      <c r="A36" s="525" t="s">
        <v>602</v>
      </c>
      <c r="B36" s="526" t="s">
        <v>464</v>
      </c>
      <c r="C36" s="531">
        <v>3600</v>
      </c>
      <c r="D36" s="532">
        <f t="shared" si="0"/>
        <v>0.12283503255128363</v>
      </c>
    </row>
    <row r="37" spans="1:4" s="40" customFormat="1" ht="11.25">
      <c r="A37" s="52"/>
      <c r="B37" s="102"/>
      <c r="C37" s="541"/>
      <c r="D37" s="542"/>
    </row>
    <row r="38" spans="1:4" s="40" customFormat="1" ht="11.25">
      <c r="A38" s="52"/>
      <c r="B38" s="102"/>
      <c r="C38" s="541"/>
      <c r="D38" s="542"/>
    </row>
    <row r="39" spans="1:5" s="40" customFormat="1" ht="15" customHeight="1">
      <c r="A39" s="52" t="s">
        <v>173</v>
      </c>
      <c r="B39" s="52"/>
      <c r="C39" s="543"/>
      <c r="D39" s="543"/>
      <c r="E39" s="544"/>
    </row>
    <row r="40" spans="1:5" s="40" customFormat="1" ht="13.5" customHeight="1">
      <c r="A40" s="40" t="s">
        <v>468</v>
      </c>
      <c r="C40" s="96"/>
      <c r="D40" s="96"/>
      <c r="E40" s="509"/>
    </row>
    <row r="41" spans="1:5" s="40" customFormat="1" ht="13.5" customHeight="1">
      <c r="A41" s="40" t="s">
        <v>469</v>
      </c>
      <c r="C41" s="96"/>
      <c r="D41" s="96"/>
      <c r="E41" s="509"/>
    </row>
    <row r="42" spans="1:5" s="40" customFormat="1" ht="13.5" customHeight="1">
      <c r="A42" s="40" t="s">
        <v>470</v>
      </c>
      <c r="C42" s="96"/>
      <c r="D42" s="96"/>
      <c r="E42" s="509"/>
    </row>
    <row r="43" spans="3:5" s="40" customFormat="1" ht="12" customHeight="1">
      <c r="C43" s="96"/>
      <c r="D43" s="96"/>
      <c r="E43" s="509"/>
    </row>
    <row r="44" spans="3:5" s="40" customFormat="1" ht="12" customHeight="1">
      <c r="C44" s="96"/>
      <c r="D44" s="96"/>
      <c r="E44" s="509"/>
    </row>
    <row r="45" spans="3:5" s="40" customFormat="1" ht="12" customHeight="1">
      <c r="C45" s="96"/>
      <c r="D45" s="96"/>
      <c r="E45" s="509"/>
    </row>
    <row r="46" spans="1:5" s="40" customFormat="1" ht="13.5" customHeight="1">
      <c r="A46" s="42" t="s">
        <v>471</v>
      </c>
      <c r="B46" s="545"/>
      <c r="C46" s="545"/>
      <c r="D46" s="39"/>
      <c r="E46" s="509"/>
    </row>
    <row r="47" spans="1:5" s="40" customFormat="1" ht="12" customHeight="1">
      <c r="A47" s="546"/>
      <c r="B47" s="545"/>
      <c r="C47" s="545"/>
      <c r="D47" s="39"/>
      <c r="E47" s="509"/>
    </row>
    <row r="48" spans="1:5" s="40" customFormat="1" ht="12" customHeight="1" thickBot="1">
      <c r="A48" s="547"/>
      <c r="B48" s="547"/>
      <c r="C48" s="548"/>
      <c r="D48" s="96"/>
      <c r="E48" s="509"/>
    </row>
    <row r="49" spans="1:5" s="40" customFormat="1" ht="13.5" customHeight="1">
      <c r="A49" s="549"/>
      <c r="B49" s="550"/>
      <c r="C49" s="551"/>
      <c r="D49" s="552"/>
      <c r="E49" s="509"/>
    </row>
    <row r="50" spans="1:5" s="40" customFormat="1" ht="13.5" customHeight="1">
      <c r="A50" s="54" t="s">
        <v>472</v>
      </c>
      <c r="B50" s="51" t="s">
        <v>473</v>
      </c>
      <c r="C50" s="553" t="s">
        <v>464</v>
      </c>
      <c r="D50" s="554" t="s">
        <v>474</v>
      </c>
      <c r="E50" s="509"/>
    </row>
    <row r="51" spans="1:5" s="40" customFormat="1" ht="15" customHeight="1" thickBot="1">
      <c r="A51" s="529"/>
      <c r="B51" s="555"/>
      <c r="C51" s="556"/>
      <c r="D51" s="557"/>
      <c r="E51" s="544"/>
    </row>
    <row r="52" spans="1:5" s="40" customFormat="1" ht="12.75" customHeight="1">
      <c r="A52" s="525" t="s">
        <v>475</v>
      </c>
      <c r="B52" s="558">
        <v>1</v>
      </c>
      <c r="C52" s="559">
        <v>0.000278</v>
      </c>
      <c r="D52" s="554">
        <v>0.2388</v>
      </c>
      <c r="E52" s="544"/>
    </row>
    <row r="53" spans="1:5" s="40" customFormat="1" ht="12.75" customHeight="1">
      <c r="A53" s="525" t="s">
        <v>476</v>
      </c>
      <c r="B53" s="41">
        <v>4.1868</v>
      </c>
      <c r="C53" s="559">
        <v>0.001163</v>
      </c>
      <c r="D53" s="554">
        <v>1</v>
      </c>
      <c r="E53" s="544"/>
    </row>
    <row r="54" spans="1:5" s="40" customFormat="1" ht="12.75" customHeight="1">
      <c r="A54" s="525" t="s">
        <v>477</v>
      </c>
      <c r="B54" s="560">
        <v>3600</v>
      </c>
      <c r="C54" s="561">
        <v>1</v>
      </c>
      <c r="D54" s="554">
        <v>860</v>
      </c>
      <c r="E54" s="544"/>
    </row>
    <row r="55" spans="1:5" s="40" customFormat="1" ht="12.75" customHeight="1">
      <c r="A55" s="525" t="s">
        <v>478</v>
      </c>
      <c r="B55" s="562">
        <v>29307.6</v>
      </c>
      <c r="C55" s="553">
        <v>8.14</v>
      </c>
      <c r="D55" s="563">
        <v>7000</v>
      </c>
      <c r="E55" s="544"/>
    </row>
    <row r="56" spans="1:5" s="40" customFormat="1" ht="12.75" customHeight="1">
      <c r="A56" s="525" t="s">
        <v>479</v>
      </c>
      <c r="B56" s="564">
        <v>41868</v>
      </c>
      <c r="C56" s="553">
        <v>11.63</v>
      </c>
      <c r="D56" s="563">
        <v>10000</v>
      </c>
      <c r="E56" s="544"/>
    </row>
    <row r="57" spans="2:5" s="40" customFormat="1" ht="11.25">
      <c r="B57" s="565"/>
      <c r="C57" s="96"/>
      <c r="D57" s="96"/>
      <c r="E57" s="509"/>
    </row>
    <row r="58" spans="1:4" ht="12.75">
      <c r="A58" s="566"/>
      <c r="B58" s="566"/>
      <c r="C58" s="567"/>
      <c r="D58" s="567"/>
    </row>
    <row r="59" spans="1:2" ht="12.75">
      <c r="A59" s="568"/>
      <c r="B59" s="568"/>
    </row>
    <row r="61" ht="12.75">
      <c r="A61" s="33"/>
    </row>
    <row r="85" ht="12.75">
      <c r="A85" s="33"/>
    </row>
    <row r="89" ht="12.75">
      <c r="A89" s="33"/>
    </row>
  </sheetData>
  <mergeCells count="3">
    <mergeCell ref="A4:D4"/>
    <mergeCell ref="A5:D5"/>
    <mergeCell ref="A8:A11"/>
  </mergeCells>
  <printOptions/>
  <pageMargins left="0.75" right="0.75" top="1" bottom="1" header="0.4921259845" footer="0.4921259845"/>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8:B90"/>
  <sheetViews>
    <sheetView workbookViewId="0" topLeftCell="A1">
      <selection activeCell="C29" sqref="C29"/>
    </sheetView>
  </sheetViews>
  <sheetFormatPr defaultColWidth="11.421875" defaultRowHeight="12.75"/>
  <sheetData>
    <row r="8" ht="12.75">
      <c r="A8" s="12"/>
    </row>
    <row r="10" ht="12.75">
      <c r="A10" s="12"/>
    </row>
    <row r="12" ht="12.75">
      <c r="A12" s="12"/>
    </row>
    <row r="14" ht="12.75">
      <c r="A14" s="12"/>
    </row>
    <row r="43" ht="12.75">
      <c r="B43">
        <v>174.322</v>
      </c>
    </row>
    <row r="62" ht="12.75">
      <c r="A62" s="33"/>
    </row>
    <row r="86" ht="12.75">
      <c r="A86" s="33"/>
    </row>
    <row r="90" ht="12.75">
      <c r="A90" s="33"/>
    </row>
  </sheetData>
  <printOptions/>
  <pageMargins left="0.984251968503937" right="0.7874015748031497" top="0.984251968503937" bottom="0.984251968503937" header="0.5118110236220472" footer="0.5118110236220472"/>
  <pageSetup horizontalDpi="600" verticalDpi="600" orientation="portrait" paperSize="9" r:id="rId2"/>
  <headerFooter alignWithMargins="0">
    <oddHeader>&amp;C&amp;9- 29 -</oddHeader>
  </headerFooter>
  <drawing r:id="rId1"/>
</worksheet>
</file>

<file path=xl/worksheets/sheet22.xml><?xml version="1.0" encoding="utf-8"?>
<worksheet xmlns="http://schemas.openxmlformats.org/spreadsheetml/2006/main" xmlns:r="http://schemas.openxmlformats.org/officeDocument/2006/relationships">
  <dimension ref="A8:B90"/>
  <sheetViews>
    <sheetView workbookViewId="0" topLeftCell="A1">
      <selection activeCell="I30" sqref="I30"/>
    </sheetView>
  </sheetViews>
  <sheetFormatPr defaultColWidth="11.421875" defaultRowHeight="12.75"/>
  <sheetData>
    <row r="8" ht="12.75">
      <c r="A8" s="12"/>
    </row>
    <row r="10" ht="12.75">
      <c r="A10" s="12"/>
    </row>
    <row r="12" ht="12.75">
      <c r="A12" s="12"/>
    </row>
    <row r="14" ht="12.75">
      <c r="A14" s="12"/>
    </row>
    <row r="43" ht="12.75">
      <c r="B43">
        <v>174.322</v>
      </c>
    </row>
    <row r="62" ht="12.75">
      <c r="A62" s="33"/>
    </row>
    <row r="86" ht="12.75">
      <c r="A86" s="33"/>
    </row>
    <row r="90" ht="12.75">
      <c r="A90" s="33"/>
    </row>
  </sheetData>
  <printOptions/>
  <pageMargins left="0.984251968503937" right="0.7874015748031497" top="0.984251968503937" bottom="0.984251968503937" header="0.5118110236220472" footer="0.5118110236220472"/>
  <pageSetup horizontalDpi="600" verticalDpi="600" orientation="portrait" paperSize="9" r:id="rId2"/>
  <headerFooter alignWithMargins="0">
    <oddHeader>&amp;C&amp;9- 30 -</oddHeader>
  </headerFooter>
  <drawing r:id="rId1"/>
</worksheet>
</file>

<file path=xl/worksheets/sheet23.xml><?xml version="1.0" encoding="utf-8"?>
<worksheet xmlns="http://schemas.openxmlformats.org/spreadsheetml/2006/main" xmlns:r="http://schemas.openxmlformats.org/officeDocument/2006/relationships">
  <dimension ref="A1:L83"/>
  <sheetViews>
    <sheetView workbookViewId="0" topLeftCell="A1">
      <selection activeCell="U37" sqref="U37"/>
    </sheetView>
  </sheetViews>
  <sheetFormatPr defaultColWidth="11.421875" defaultRowHeight="11.25" customHeight="1"/>
  <cols>
    <col min="1" max="1" width="8.7109375" style="41" customWidth="1"/>
    <col min="2" max="2" width="10.8515625" style="1051" customWidth="1"/>
    <col min="3" max="3" width="10.7109375" style="40" customWidth="1"/>
    <col min="4" max="5" width="10.7109375" style="40" bestFit="1" customWidth="1"/>
    <col min="6" max="6" width="10.7109375" style="1051" bestFit="1" customWidth="1"/>
    <col min="7" max="16384" width="11.421875" style="40" customWidth="1"/>
  </cols>
  <sheetData>
    <row r="1" spans="1:6" ht="11.25" customHeight="1">
      <c r="A1" s="85"/>
      <c r="B1" s="1049"/>
      <c r="C1" s="39"/>
      <c r="D1" s="39"/>
      <c r="E1" s="39"/>
      <c r="F1" s="1049"/>
    </row>
    <row r="2" spans="1:6" ht="11.25" customHeight="1">
      <c r="A2" s="38"/>
      <c r="B2" s="1049"/>
      <c r="C2" s="39"/>
      <c r="D2" s="39"/>
      <c r="E2" s="39"/>
      <c r="F2" s="1049"/>
    </row>
    <row r="3" spans="1:8" ht="14.25" customHeight="1">
      <c r="A3" s="1309" t="s">
        <v>67</v>
      </c>
      <c r="B3" s="1309"/>
      <c r="C3" s="1309"/>
      <c r="D3" s="1309"/>
      <c r="E3" s="1309"/>
      <c r="F3" s="1309"/>
      <c r="H3" s="1051"/>
    </row>
    <row r="4" spans="1:6" ht="14.25" customHeight="1">
      <c r="A4" s="1309" t="s">
        <v>68</v>
      </c>
      <c r="B4" s="1309"/>
      <c r="C4" s="1309"/>
      <c r="D4" s="1309"/>
      <c r="E4" s="1309"/>
      <c r="F4" s="1309"/>
    </row>
    <row r="5" spans="1:8" ht="11.25" customHeight="1">
      <c r="A5" s="86"/>
      <c r="B5" s="1049"/>
      <c r="C5" s="39"/>
      <c r="D5" s="39"/>
      <c r="E5" s="39"/>
      <c r="F5" s="1049"/>
      <c r="H5" s="1051"/>
    </row>
    <row r="7" spans="1:6" ht="10.5" customHeight="1">
      <c r="A7" s="1280" t="s">
        <v>232</v>
      </c>
      <c r="B7" s="1052" t="s">
        <v>69</v>
      </c>
      <c r="C7" s="46" t="s">
        <v>225</v>
      </c>
      <c r="D7" s="46"/>
      <c r="E7" s="46"/>
      <c r="F7" s="1053"/>
    </row>
    <row r="8" spans="1:6" ht="10.5" customHeight="1">
      <c r="A8" s="1281"/>
      <c r="B8" s="1054" t="s">
        <v>226</v>
      </c>
      <c r="C8" s="49" t="s">
        <v>153</v>
      </c>
      <c r="D8" s="49" t="s">
        <v>599</v>
      </c>
      <c r="E8" s="49" t="s">
        <v>600</v>
      </c>
      <c r="F8" s="1044" t="s">
        <v>228</v>
      </c>
    </row>
    <row r="9" spans="1:6" ht="10.5" customHeight="1">
      <c r="A9" s="51"/>
      <c r="B9" s="1069"/>
      <c r="C9" s="102"/>
      <c r="D9" s="102"/>
      <c r="E9" s="102"/>
      <c r="F9" s="1069"/>
    </row>
    <row r="10" spans="1:6" ht="10.5" customHeight="1">
      <c r="A10" s="1279" t="s">
        <v>330</v>
      </c>
      <c r="B10" s="1279"/>
      <c r="C10" s="1279"/>
      <c r="D10" s="1279"/>
      <c r="E10" s="1279"/>
      <c r="F10" s="1279"/>
    </row>
    <row r="11" spans="1:2" ht="10.5" customHeight="1">
      <c r="A11" s="51"/>
      <c r="B11" s="1055"/>
    </row>
    <row r="12" spans="1:7" ht="10.5" customHeight="1">
      <c r="A12" s="54">
        <v>1990</v>
      </c>
      <c r="B12" s="1073">
        <v>28097.908</v>
      </c>
      <c r="C12" s="56">
        <v>22673.915</v>
      </c>
      <c r="D12" s="56">
        <v>4039.25</v>
      </c>
      <c r="E12" s="56">
        <v>1384.743</v>
      </c>
      <c r="F12" s="1057" t="s">
        <v>385</v>
      </c>
      <c r="G12" s="948"/>
    </row>
    <row r="13" spans="1:7" ht="10.5" customHeight="1">
      <c r="A13" s="54">
        <v>1995</v>
      </c>
      <c r="B13" s="1073">
        <v>13239.791200738326</v>
      </c>
      <c r="C13" s="56">
        <v>2607.333635332</v>
      </c>
      <c r="D13" s="56">
        <v>7235.982248394001</v>
      </c>
      <c r="E13" s="56">
        <v>3396.4163730123246</v>
      </c>
      <c r="F13" s="1057" t="s">
        <v>385</v>
      </c>
      <c r="G13" s="948"/>
    </row>
    <row r="14" spans="1:7" ht="10.5" customHeight="1">
      <c r="A14" s="54">
        <v>2000</v>
      </c>
      <c r="B14" s="1073">
        <v>12058.90541826876</v>
      </c>
      <c r="C14" s="56">
        <v>596.370427916</v>
      </c>
      <c r="D14" s="56">
        <v>6806.044198701999</v>
      </c>
      <c r="E14" s="56">
        <v>4656.49079165076</v>
      </c>
      <c r="F14" s="1057" t="s">
        <v>385</v>
      </c>
      <c r="G14" s="948"/>
    </row>
    <row r="15" spans="1:7" ht="10.5" customHeight="1">
      <c r="A15" s="54">
        <v>2001</v>
      </c>
      <c r="B15" s="1073">
        <v>12339.2175736778</v>
      </c>
      <c r="C15" s="56">
        <v>502.733237649</v>
      </c>
      <c r="D15" s="56">
        <v>6999.3834764</v>
      </c>
      <c r="E15" s="56">
        <v>4837.1008596288</v>
      </c>
      <c r="F15" s="1057" t="s">
        <v>385</v>
      </c>
      <c r="G15" s="948"/>
    </row>
    <row r="16" spans="1:6" ht="10.5" customHeight="1">
      <c r="A16" s="54">
        <v>2002</v>
      </c>
      <c r="B16" s="1073">
        <v>12065.917381097921</v>
      </c>
      <c r="C16" s="56">
        <v>499.153928318</v>
      </c>
      <c r="D16" s="56">
        <v>6714.47766575656</v>
      </c>
      <c r="E16" s="56">
        <v>4852.28578702336</v>
      </c>
      <c r="F16" s="1057" t="s">
        <v>385</v>
      </c>
    </row>
    <row r="17" spans="1:7" ht="10.5" customHeight="1">
      <c r="A17" s="54">
        <v>2003</v>
      </c>
      <c r="B17" s="1073">
        <v>11923.778296359498</v>
      </c>
      <c r="C17" s="56">
        <v>442.1534584611</v>
      </c>
      <c r="D17" s="56">
        <v>6468.1749193959995</v>
      </c>
      <c r="E17" s="56">
        <v>4944.3546785024</v>
      </c>
      <c r="F17" s="1057">
        <v>69.09524</v>
      </c>
      <c r="G17" s="948"/>
    </row>
    <row r="18" spans="1:7" ht="10.5" customHeight="1">
      <c r="A18" s="54">
        <v>2004</v>
      </c>
      <c r="B18" s="1073">
        <v>11812.361626097987</v>
      </c>
      <c r="C18" s="56">
        <v>429.12154059299996</v>
      </c>
      <c r="D18" s="56">
        <v>6345.361920717786</v>
      </c>
      <c r="E18" s="56">
        <v>4994.383764787201</v>
      </c>
      <c r="F18" s="1057">
        <v>43.4944</v>
      </c>
      <c r="G18" s="948"/>
    </row>
    <row r="19" spans="1:7" ht="10.5" customHeight="1">
      <c r="A19" s="54">
        <v>2005</v>
      </c>
      <c r="B19" s="1073">
        <v>11449.95913769</v>
      </c>
      <c r="C19" s="56">
        <v>385.735537025</v>
      </c>
      <c r="D19" s="56">
        <v>6071.786642841</v>
      </c>
      <c r="E19" s="56">
        <v>4945.574317824</v>
      </c>
      <c r="F19" s="1057">
        <v>46.862640000000006</v>
      </c>
      <c r="G19" s="948"/>
    </row>
    <row r="20" spans="1:7" ht="10.5" customHeight="1">
      <c r="A20" s="54">
        <v>2006</v>
      </c>
      <c r="B20" s="1073">
        <v>11282.941514097998</v>
      </c>
      <c r="C20" s="56">
        <v>344.594146562</v>
      </c>
      <c r="D20" s="56">
        <v>6018.894784880001</v>
      </c>
      <c r="E20" s="56">
        <v>4903.377862656</v>
      </c>
      <c r="F20" s="1057">
        <v>16.07472</v>
      </c>
      <c r="G20" s="948"/>
    </row>
    <row r="21" spans="1:7" ht="10.5" customHeight="1">
      <c r="A21" s="54">
        <v>2007</v>
      </c>
      <c r="B21" s="1073">
        <v>10422.478542013</v>
      </c>
      <c r="C21" s="56">
        <v>447.87267433299996</v>
      </c>
      <c r="D21" s="56">
        <v>5197.3849384000005</v>
      </c>
      <c r="E21" s="56">
        <v>4674.977489280001</v>
      </c>
      <c r="F21" s="1057">
        <v>102.24344</v>
      </c>
      <c r="G21" s="948"/>
    </row>
    <row r="22" spans="1:6" ht="10.5" customHeight="1">
      <c r="A22" s="51"/>
      <c r="B22" s="1057"/>
      <c r="C22" s="56"/>
      <c r="D22" s="56"/>
      <c r="E22" s="56"/>
      <c r="F22" s="1057"/>
    </row>
    <row r="23" spans="1:6" ht="10.5" customHeight="1">
      <c r="A23" s="57" t="s">
        <v>230</v>
      </c>
      <c r="B23" s="1046"/>
      <c r="C23" s="57"/>
      <c r="D23" s="57"/>
      <c r="E23" s="57"/>
      <c r="F23" s="1061"/>
    </row>
    <row r="24" ht="10.5" customHeight="1"/>
    <row r="25" spans="1:6" ht="10.5" customHeight="1">
      <c r="A25" s="54">
        <v>1990</v>
      </c>
      <c r="B25" s="1074">
        <v>100</v>
      </c>
      <c r="C25" s="58">
        <f aca="true" t="shared" si="0" ref="C25:C31">C12/B12*100</f>
        <v>80.69609666313949</v>
      </c>
      <c r="D25" s="58">
        <f aca="true" t="shared" si="1" ref="D25:D31">SUM(D12/B12*100)</f>
        <v>14.375625402432096</v>
      </c>
      <c r="E25" s="58">
        <f aca="true" t="shared" si="2" ref="E25:E31">SUM(E12/B12*100)</f>
        <v>4.928277934428428</v>
      </c>
      <c r="F25" s="1057" t="s">
        <v>385</v>
      </c>
    </row>
    <row r="26" spans="1:8" ht="10.5" customHeight="1">
      <c r="A26" s="54">
        <v>1995</v>
      </c>
      <c r="B26" s="1074">
        <v>100</v>
      </c>
      <c r="C26" s="58">
        <f t="shared" si="0"/>
        <v>19.693162798417852</v>
      </c>
      <c r="D26" s="58">
        <f t="shared" si="1"/>
        <v>54.65329580114889</v>
      </c>
      <c r="E26" s="58">
        <f t="shared" si="2"/>
        <v>25.653096197037616</v>
      </c>
      <c r="F26" s="1057" t="s">
        <v>385</v>
      </c>
      <c r="G26" s="52"/>
      <c r="H26" s="52"/>
    </row>
    <row r="27" spans="1:8" ht="10.5" customHeight="1">
      <c r="A27" s="54">
        <v>2000</v>
      </c>
      <c r="B27" s="1074">
        <v>100</v>
      </c>
      <c r="C27" s="58">
        <f t="shared" si="0"/>
        <v>4.945477281980525</v>
      </c>
      <c r="D27" s="58">
        <f t="shared" si="1"/>
        <v>56.43998325412781</v>
      </c>
      <c r="E27" s="58">
        <f t="shared" si="2"/>
        <v>38.61453946389166</v>
      </c>
      <c r="F27" s="1057" t="s">
        <v>385</v>
      </c>
      <c r="G27" s="52"/>
      <c r="H27" s="52"/>
    </row>
    <row r="28" spans="1:8" ht="10.5" customHeight="1">
      <c r="A28" s="54">
        <v>2001</v>
      </c>
      <c r="B28" s="1074">
        <v>100</v>
      </c>
      <c r="C28" s="58">
        <f t="shared" si="0"/>
        <v>4.074271603099356</v>
      </c>
      <c r="D28" s="58">
        <f t="shared" si="1"/>
        <v>56.72469453274888</v>
      </c>
      <c r="E28" s="58">
        <f t="shared" si="2"/>
        <v>39.20103386415176</v>
      </c>
      <c r="F28" s="1057" t="s">
        <v>385</v>
      </c>
      <c r="G28" s="52"/>
      <c r="H28" s="52"/>
    </row>
    <row r="29" spans="1:8" ht="10.5" customHeight="1">
      <c r="A29" s="54">
        <v>2002</v>
      </c>
      <c r="B29" s="1074">
        <v>100</v>
      </c>
      <c r="C29" s="58">
        <f t="shared" si="0"/>
        <v>4.136891647376589</v>
      </c>
      <c r="D29" s="58">
        <f t="shared" si="1"/>
        <v>55.64829804217991</v>
      </c>
      <c r="E29" s="58">
        <f t="shared" si="2"/>
        <v>40.2148103104435</v>
      </c>
      <c r="F29" s="1057" t="s">
        <v>385</v>
      </c>
      <c r="G29" s="52"/>
      <c r="H29" s="52"/>
    </row>
    <row r="30" spans="1:8" ht="10.5" customHeight="1">
      <c r="A30" s="54">
        <v>2003</v>
      </c>
      <c r="B30" s="1074">
        <v>100</v>
      </c>
      <c r="C30" s="58">
        <f t="shared" si="0"/>
        <v>3.708165712843687</v>
      </c>
      <c r="D30" s="58">
        <f t="shared" si="1"/>
        <v>54.24601798719142</v>
      </c>
      <c r="E30" s="58">
        <f t="shared" si="2"/>
        <v>41.46634192294554</v>
      </c>
      <c r="F30" s="1060">
        <f>SUM(F17/B17*100)</f>
        <v>0.5794743770193695</v>
      </c>
      <c r="G30" s="52"/>
      <c r="H30" s="52"/>
    </row>
    <row r="31" spans="1:8" ht="10.5" customHeight="1">
      <c r="A31" s="54">
        <v>2004</v>
      </c>
      <c r="B31" s="1074">
        <v>100</v>
      </c>
      <c r="C31" s="58">
        <f t="shared" si="0"/>
        <v>3.6328175023435425</v>
      </c>
      <c r="D31" s="58">
        <f t="shared" si="1"/>
        <v>53.71797885613725</v>
      </c>
      <c r="E31" s="58">
        <f t="shared" si="2"/>
        <v>42.280992767379495</v>
      </c>
      <c r="F31" s="1060">
        <f>SUM(F18/B18*100)</f>
        <v>0.3682108741397179</v>
      </c>
      <c r="G31" s="52"/>
      <c r="H31" s="52"/>
    </row>
    <row r="32" spans="1:8" ht="10.5" customHeight="1">
      <c r="A32" s="54">
        <v>2005</v>
      </c>
      <c r="B32" s="1074">
        <v>100</v>
      </c>
      <c r="C32" s="58">
        <f>C19/$B$19*100</f>
        <v>3.368881341726964</v>
      </c>
      <c r="D32" s="58">
        <f>D19/$B$19*100</f>
        <v>53.028893551719406</v>
      </c>
      <c r="E32" s="58">
        <f>E19/$B$19*100</f>
        <v>43.19294294723358</v>
      </c>
      <c r="F32" s="1060">
        <f>F19/$B$19*100</f>
        <v>0.40928215932004125</v>
      </c>
      <c r="G32" s="52"/>
      <c r="H32" s="52"/>
    </row>
    <row r="33" spans="1:8" ht="10.5" customHeight="1">
      <c r="A33" s="54">
        <v>2006</v>
      </c>
      <c r="B33" s="1074">
        <v>100</v>
      </c>
      <c r="C33" s="58">
        <f>C20/$B$20*100</f>
        <v>3.0541162172243004</v>
      </c>
      <c r="D33" s="58">
        <f>D20/$B$20*100</f>
        <v>53.34508538716975</v>
      </c>
      <c r="E33" s="58">
        <f>E20/$B$20*100</f>
        <v>43.45832916468853</v>
      </c>
      <c r="F33" s="58">
        <f>F20/$B$20*100</f>
        <v>0.1424692309174402</v>
      </c>
      <c r="G33" s="52"/>
      <c r="H33" s="52"/>
    </row>
    <row r="34" spans="1:8" ht="10.5" customHeight="1">
      <c r="A34" s="54">
        <v>2007</v>
      </c>
      <c r="B34" s="1074">
        <v>100</v>
      </c>
      <c r="C34" s="58">
        <f>C21/$B$21*100</f>
        <v>4.297180104786262</v>
      </c>
      <c r="D34" s="58">
        <f>D21/$B$21*100</f>
        <v>49.86707257251092</v>
      </c>
      <c r="E34" s="58">
        <f>E21/$B$21*100</f>
        <v>44.85475763212341</v>
      </c>
      <c r="F34" s="58">
        <f>F21/$B$21*100</f>
        <v>0.9809896905794223</v>
      </c>
      <c r="G34" s="52"/>
      <c r="H34" s="52"/>
    </row>
    <row r="35" spans="1:8" ht="10.5" customHeight="1">
      <c r="A35" s="51"/>
      <c r="B35" s="1075"/>
      <c r="C35" s="58"/>
      <c r="D35" s="58"/>
      <c r="E35" s="58"/>
      <c r="F35" s="1060"/>
      <c r="G35" s="52"/>
      <c r="H35" s="52"/>
    </row>
    <row r="36" spans="1:6" ht="10.5" customHeight="1">
      <c r="A36" s="57" t="s">
        <v>70</v>
      </c>
      <c r="B36" s="1046"/>
      <c r="C36" s="39"/>
      <c r="D36" s="39"/>
      <c r="E36" s="39"/>
      <c r="F36" s="1049"/>
    </row>
    <row r="37" spans="1:2" ht="10.5" customHeight="1">
      <c r="A37" s="51"/>
      <c r="B37" s="1076"/>
    </row>
    <row r="38" spans="1:8" ht="10.5" customHeight="1">
      <c r="A38" s="54">
        <v>1990</v>
      </c>
      <c r="B38" s="1074">
        <v>100</v>
      </c>
      <c r="C38" s="58">
        <v>100</v>
      </c>
      <c r="D38" s="58">
        <v>100</v>
      </c>
      <c r="E38" s="58">
        <v>100</v>
      </c>
      <c r="F38" s="1057" t="s">
        <v>386</v>
      </c>
      <c r="G38" s="59"/>
      <c r="H38" s="59"/>
    </row>
    <row r="39" spans="1:6" ht="10.5" customHeight="1">
      <c r="A39" s="54">
        <v>1995</v>
      </c>
      <c r="B39" s="1074">
        <f>SUM(B13/$B$12*100)</f>
        <v>47.120202688179944</v>
      </c>
      <c r="C39" s="58">
        <f>C13/$C$12*100</f>
        <v>11.499265280530512</v>
      </c>
      <c r="D39" s="58">
        <f>SUM(D13/$D$12*100)</f>
        <v>179.1417280038126</v>
      </c>
      <c r="E39" s="58">
        <f>SUM(E13/$E$12*100)</f>
        <v>245.27413195172855</v>
      </c>
      <c r="F39" s="1057" t="s">
        <v>386</v>
      </c>
    </row>
    <row r="40" spans="1:6" ht="10.5" customHeight="1">
      <c r="A40" s="54">
        <v>2000</v>
      </c>
      <c r="B40" s="1074">
        <f aca="true" t="shared" si="3" ref="B40:B47">B14/$B$12*100</f>
        <v>42.917449292910916</v>
      </c>
      <c r="C40" s="58">
        <v>2.6302049201295854</v>
      </c>
      <c r="D40" s="58">
        <v>168.4977210794578</v>
      </c>
      <c r="E40" s="58">
        <v>336.2711197421298</v>
      </c>
      <c r="F40" s="1057" t="s">
        <v>386</v>
      </c>
    </row>
    <row r="41" spans="1:6" ht="10.5" customHeight="1">
      <c r="A41" s="54">
        <v>2001</v>
      </c>
      <c r="B41" s="1074">
        <f t="shared" si="3"/>
        <v>43.9150757190813</v>
      </c>
      <c r="C41" s="58">
        <f aca="true" t="shared" si="4" ref="C41:C47">C15/$C$12*100</f>
        <v>2.2172317292756896</v>
      </c>
      <c r="D41" s="58">
        <f>SUM(D15/$D$12*100)</f>
        <v>173.28423535062203</v>
      </c>
      <c r="E41" s="58">
        <f>SUM(E15/$E$12*100)</f>
        <v>349.31397809043267</v>
      </c>
      <c r="F41" s="1057" t="s">
        <v>386</v>
      </c>
    </row>
    <row r="42" spans="1:6" ht="10.5" customHeight="1">
      <c r="A42" s="54">
        <v>2002</v>
      </c>
      <c r="B42" s="1074">
        <f t="shared" si="3"/>
        <v>42.94240475517936</v>
      </c>
      <c r="C42" s="58">
        <f t="shared" si="4"/>
        <v>2.201445706742748</v>
      </c>
      <c r="D42" s="58">
        <f>SUM(D16/$D$12*100)</f>
        <v>166.23080190026764</v>
      </c>
      <c r="E42" s="58">
        <f>SUM(E16/$E$12*100)</f>
        <v>350.41056622227813</v>
      </c>
      <c r="F42" s="1057" t="s">
        <v>386</v>
      </c>
    </row>
    <row r="43" spans="1:6" ht="10.5" customHeight="1">
      <c r="A43" s="54">
        <v>2003</v>
      </c>
      <c r="B43" s="1074">
        <f t="shared" si="3"/>
        <v>42.43653405214188</v>
      </c>
      <c r="C43" s="58">
        <f t="shared" si="4"/>
        <v>1.950053435681928</v>
      </c>
      <c r="D43" s="58">
        <f>SUM(D17/$D$12*100)</f>
        <v>160.1330672623878</v>
      </c>
      <c r="E43" s="58">
        <f>SUM(E17/$E$12*100)</f>
        <v>357.0593733640394</v>
      </c>
      <c r="F43" s="1057" t="s">
        <v>386</v>
      </c>
    </row>
    <row r="44" spans="1:6" ht="10.5" customHeight="1">
      <c r="A44" s="54">
        <v>2004</v>
      </c>
      <c r="B44" s="1074">
        <f t="shared" si="3"/>
        <v>42.040003925196096</v>
      </c>
      <c r="C44" s="58">
        <f t="shared" si="4"/>
        <v>1.8925780598233695</v>
      </c>
      <c r="D44" s="58">
        <f>SUM(D18/$D$12*100)</f>
        <v>157.09257710510084</v>
      </c>
      <c r="E44" s="58">
        <f>SUM(E18/$E$12*100)</f>
        <v>360.6722521642789</v>
      </c>
      <c r="F44" s="1057" t="s">
        <v>386</v>
      </c>
    </row>
    <row r="45" spans="1:6" ht="10.5" customHeight="1">
      <c r="A45" s="54">
        <v>2005</v>
      </c>
      <c r="B45" s="1074">
        <f t="shared" si="3"/>
        <v>40.75021933195169</v>
      </c>
      <c r="C45" s="58">
        <f t="shared" si="4"/>
        <v>1.7012304095918152</v>
      </c>
      <c r="D45" s="58">
        <f>D19/$D$12*100</f>
        <v>150.31965446162033</v>
      </c>
      <c r="E45" s="58">
        <f>E19/$E$12*100</f>
        <v>357.14745030839657</v>
      </c>
      <c r="F45" s="1057" t="s">
        <v>386</v>
      </c>
    </row>
    <row r="46" spans="1:6" ht="10.5" customHeight="1">
      <c r="A46" s="54">
        <v>2006</v>
      </c>
      <c r="B46" s="1074">
        <f t="shared" si="3"/>
        <v>40.15580631162291</v>
      </c>
      <c r="C46" s="58">
        <f t="shared" si="4"/>
        <v>1.5197822985664362</v>
      </c>
      <c r="D46" s="58">
        <f>D20/$D$12*100</f>
        <v>149.01020696614472</v>
      </c>
      <c r="E46" s="58">
        <f>E20/$E$12*100</f>
        <v>354.10020940030023</v>
      </c>
      <c r="F46" s="1057" t="s">
        <v>386</v>
      </c>
    </row>
    <row r="47" spans="1:6" ht="10.5" customHeight="1">
      <c r="A47" s="54">
        <v>2007</v>
      </c>
      <c r="B47" s="1074">
        <f t="shared" si="3"/>
        <v>37.09343251466621</v>
      </c>
      <c r="C47" s="58">
        <f t="shared" si="4"/>
        <v>1.9752772043689848</v>
      </c>
      <c r="D47" s="58">
        <f>D21/$D$12*100</f>
        <v>128.67202917373274</v>
      </c>
      <c r="E47" s="58">
        <f>E21/$E$12*100</f>
        <v>337.606147081444</v>
      </c>
      <c r="F47" s="1057" t="s">
        <v>386</v>
      </c>
    </row>
    <row r="48" spans="1:6" ht="10.5" customHeight="1">
      <c r="A48" s="51"/>
      <c r="B48" s="1060"/>
      <c r="C48" s="58"/>
      <c r="D48" s="58"/>
      <c r="E48" s="58"/>
      <c r="F48" s="1070"/>
    </row>
    <row r="49" spans="1:6" ht="10.5" customHeight="1">
      <c r="A49" s="57" t="s">
        <v>71</v>
      </c>
      <c r="B49" s="1046"/>
      <c r="C49" s="57"/>
      <c r="D49" s="57"/>
      <c r="E49" s="57"/>
      <c r="F49" s="1061"/>
    </row>
    <row r="50" ht="10.5" customHeight="1"/>
    <row r="51" spans="1:12" ht="10.5" customHeight="1">
      <c r="A51" s="54">
        <v>1990</v>
      </c>
      <c r="B51" s="1077" t="s">
        <v>381</v>
      </c>
      <c r="C51" s="59" t="s">
        <v>231</v>
      </c>
      <c r="D51" s="59" t="s">
        <v>231</v>
      </c>
      <c r="E51" s="59" t="s">
        <v>231</v>
      </c>
      <c r="F51" s="1071" t="s">
        <v>231</v>
      </c>
      <c r="G51" s="59"/>
      <c r="H51" s="59"/>
      <c r="I51" s="59"/>
      <c r="J51" s="59"/>
      <c r="K51" s="59"/>
      <c r="L51" s="59"/>
    </row>
    <row r="52" spans="1:12" ht="10.5" customHeight="1">
      <c r="A52" s="54">
        <v>1995</v>
      </c>
      <c r="B52" s="1078">
        <f>B13/13992*100-100</f>
        <v>-5.375991990149188</v>
      </c>
      <c r="C52" s="62">
        <f>C13/4781*100-100</f>
        <v>-45.46468029006484</v>
      </c>
      <c r="D52" s="63">
        <f>D13/6731*100-100</f>
        <v>7.502336181756064</v>
      </c>
      <c r="E52" s="63">
        <f>E13/2480*100-100</f>
        <v>36.95227310533568</v>
      </c>
      <c r="F52" s="1057" t="s">
        <v>84</v>
      </c>
      <c r="G52" s="59"/>
      <c r="H52" s="59"/>
      <c r="I52" s="59"/>
      <c r="J52" s="59"/>
      <c r="K52" s="59"/>
      <c r="L52" s="59"/>
    </row>
    <row r="53" spans="1:6" ht="10.5" customHeight="1">
      <c r="A53" s="54">
        <v>2000</v>
      </c>
      <c r="B53" s="1078">
        <f>B14/12438*100-100</f>
        <v>-3.047874109432712</v>
      </c>
      <c r="C53" s="62">
        <f>C14/761*100-100</f>
        <v>-21.633320904599202</v>
      </c>
      <c r="D53" s="63">
        <f>D14/6998*100-100</f>
        <v>-2.743009449814238</v>
      </c>
      <c r="E53" s="63">
        <f>E14/4679*100-100</f>
        <v>-0.4810687828433373</v>
      </c>
      <c r="F53" s="1057" t="s">
        <v>84</v>
      </c>
    </row>
    <row r="54" spans="1:7" ht="10.5" customHeight="1">
      <c r="A54" s="54">
        <v>2001</v>
      </c>
      <c r="B54" s="1078">
        <f>B15/B14*100-100</f>
        <v>2.32452404000432</v>
      </c>
      <c r="C54" s="62">
        <f aca="true" t="shared" si="5" ref="B54:C60">C15/C14*100-100</f>
        <v>-15.701179314710927</v>
      </c>
      <c r="D54" s="63">
        <v>2.8406997082809653</v>
      </c>
      <c r="E54" s="63">
        <v>3.8786733628224823</v>
      </c>
      <c r="F54" s="1057" t="s">
        <v>84</v>
      </c>
      <c r="G54" s="52"/>
    </row>
    <row r="55" spans="1:7" ht="10.5" customHeight="1">
      <c r="A55" s="54">
        <v>2002</v>
      </c>
      <c r="B55" s="1078">
        <f t="shared" si="5"/>
        <v>-2.214890781753354</v>
      </c>
      <c r="C55" s="62">
        <f t="shared" si="5"/>
        <v>-0.7119699003269346</v>
      </c>
      <c r="D55" s="63">
        <f aca="true" t="shared" si="6" ref="D55:E57">(D16/D15*100)-100</f>
        <v>-4.070441512514137</v>
      </c>
      <c r="E55" s="63">
        <f t="shared" si="6"/>
        <v>0.31392620983564257</v>
      </c>
      <c r="F55" s="1057" t="s">
        <v>84</v>
      </c>
      <c r="G55" s="52"/>
    </row>
    <row r="56" spans="1:7" ht="10.5" customHeight="1">
      <c r="A56" s="54">
        <v>2003</v>
      </c>
      <c r="B56" s="1078">
        <f>B17/B16*100-100</f>
        <v>-1.1780213658771856</v>
      </c>
      <c r="C56" s="62">
        <f t="shared" si="5"/>
        <v>-11.41941726252152</v>
      </c>
      <c r="D56" s="63">
        <f t="shared" si="6"/>
        <v>-3.6682339062156615</v>
      </c>
      <c r="E56" s="63">
        <f t="shared" si="6"/>
        <v>1.8974334060302596</v>
      </c>
      <c r="F56" s="1057" t="s">
        <v>84</v>
      </c>
      <c r="G56" s="52"/>
    </row>
    <row r="57" spans="1:7" ht="10.5" customHeight="1">
      <c r="A57" s="54">
        <v>2004</v>
      </c>
      <c r="B57" s="1078">
        <f>B18/B17*100-100</f>
        <v>-0.9344074293592683</v>
      </c>
      <c r="C57" s="62">
        <f t="shared" si="5"/>
        <v>-2.94737440558697</v>
      </c>
      <c r="D57" s="63">
        <f t="shared" si="6"/>
        <v>-1.8987272330860492</v>
      </c>
      <c r="E57" s="63">
        <f t="shared" si="6"/>
        <v>1.0118425869066954</v>
      </c>
      <c r="F57" s="1072">
        <f>F18/F17*100-100</f>
        <v>-37.05152482283874</v>
      </c>
      <c r="G57" s="52"/>
    </row>
    <row r="58" spans="1:7" ht="11.25" customHeight="1">
      <c r="A58" s="54">
        <v>2005</v>
      </c>
      <c r="B58" s="1078">
        <f>B19/B18*100-100</f>
        <v>-3.0679935128916327</v>
      </c>
      <c r="C58" s="62">
        <f t="shared" si="5"/>
        <v>-10.110423146795469</v>
      </c>
      <c r="D58" s="63">
        <f aca="true" t="shared" si="7" ref="D58:E60">D19/D18*100-100</f>
        <v>-4.311421181249813</v>
      </c>
      <c r="E58" s="63">
        <f t="shared" si="7"/>
        <v>-0.9772866736298909</v>
      </c>
      <c r="F58" s="1072">
        <f>F19/F18*100-100</f>
        <v>7.744077398469699</v>
      </c>
      <c r="G58" s="63"/>
    </row>
    <row r="59" spans="1:7" ht="11.25" customHeight="1">
      <c r="A59" s="54">
        <v>2006</v>
      </c>
      <c r="B59" s="1078">
        <f>B20/B19*100-100</f>
        <v>-1.4586744073367868</v>
      </c>
      <c r="C59" s="62">
        <f t="shared" si="5"/>
        <v>-10.665698779092153</v>
      </c>
      <c r="D59" s="63">
        <f t="shared" si="7"/>
        <v>-0.8711086385645928</v>
      </c>
      <c r="E59" s="63">
        <f t="shared" si="7"/>
        <v>-0.8532164811662568</v>
      </c>
      <c r="F59" s="1072">
        <f>F20/F19*100-100</f>
        <v>-65.69821930646674</v>
      </c>
      <c r="G59" s="52"/>
    </row>
    <row r="60" spans="1:7" ht="11.25" customHeight="1">
      <c r="A60" s="54">
        <v>2007</v>
      </c>
      <c r="B60" s="1078">
        <f>B21/B20*100-100</f>
        <v>-7.626229126596584</v>
      </c>
      <c r="C60" s="63">
        <f t="shared" si="5"/>
        <v>29.971062712876915</v>
      </c>
      <c r="D60" s="63">
        <f t="shared" si="7"/>
        <v>-13.648848764455991</v>
      </c>
      <c r="E60" s="63">
        <f t="shared" si="7"/>
        <v>-4.658021057595633</v>
      </c>
      <c r="F60" s="1072">
        <f>F21/F20*100-100</f>
        <v>536.0511411707328</v>
      </c>
      <c r="G60" s="52"/>
    </row>
    <row r="61" spans="1:7" ht="11.25" customHeight="1">
      <c r="A61" s="51"/>
      <c r="B61" s="1055"/>
      <c r="C61" s="52"/>
      <c r="D61" s="52"/>
      <c r="E61" s="52"/>
      <c r="F61" s="1055"/>
      <c r="G61" s="52"/>
    </row>
    <row r="62" spans="1:7" ht="11.25" customHeight="1">
      <c r="A62" s="51"/>
      <c r="B62" s="1055"/>
      <c r="C62" s="52"/>
      <c r="D62" s="52"/>
      <c r="E62" s="52"/>
      <c r="F62" s="1055"/>
      <c r="G62" s="52"/>
    </row>
    <row r="63" spans="1:7" ht="11.25" customHeight="1">
      <c r="A63" s="51"/>
      <c r="B63" s="1055"/>
      <c r="C63" s="52"/>
      <c r="D63" s="52"/>
      <c r="E63" s="52"/>
      <c r="F63" s="1055"/>
      <c r="G63" s="52"/>
    </row>
    <row r="64" spans="1:7" ht="11.25" customHeight="1">
      <c r="A64" s="51"/>
      <c r="B64" s="1055"/>
      <c r="C64" s="52"/>
      <c r="D64" s="52"/>
      <c r="E64" s="52"/>
      <c r="F64" s="1055"/>
      <c r="G64" s="52"/>
    </row>
    <row r="65" spans="1:7" ht="11.25" customHeight="1">
      <c r="A65" s="51"/>
      <c r="B65" s="1055"/>
      <c r="C65" s="52"/>
      <c r="D65" s="52"/>
      <c r="E65" s="52"/>
      <c r="F65" s="1055"/>
      <c r="G65" s="52"/>
    </row>
    <row r="79" ht="11.25" customHeight="1">
      <c r="A79" s="1035"/>
    </row>
    <row r="83" ht="11.25" customHeight="1">
      <c r="A83" s="1035"/>
    </row>
  </sheetData>
  <mergeCells count="4">
    <mergeCell ref="A3:F3"/>
    <mergeCell ref="A4:F4"/>
    <mergeCell ref="A7:A8"/>
    <mergeCell ref="A10:F10"/>
  </mergeCells>
  <printOptions/>
  <pageMargins left="0.7874015748031497" right="0.7874015748031497" top="0.7874015748031497" bottom="0" header="0.5118110236220472" footer="0.5118110236220472"/>
  <pageSetup horizontalDpi="600" verticalDpi="600" orientation="portrait" paperSize="9" r:id="rId1"/>
  <headerFooter alignWithMargins="0">
    <oddHeader>&amp;C&amp;9- 31 -</oddHeader>
  </headerFooter>
</worksheet>
</file>

<file path=xl/worksheets/sheet24.xml><?xml version="1.0" encoding="utf-8"?>
<worksheet xmlns="http://schemas.openxmlformats.org/spreadsheetml/2006/main" xmlns:r="http://schemas.openxmlformats.org/officeDocument/2006/relationships">
  <dimension ref="A1:I755"/>
  <sheetViews>
    <sheetView workbookViewId="0" topLeftCell="A1">
      <selection activeCell="U37" sqref="U37"/>
    </sheetView>
  </sheetViews>
  <sheetFormatPr defaultColWidth="11.421875" defaultRowHeight="12.75"/>
  <cols>
    <col min="1" max="3" width="11.421875" style="1047" customWidth="1"/>
    <col min="4" max="4" width="14.421875" style="1047" bestFit="1" customWidth="1"/>
    <col min="5" max="5" width="12.00390625" style="1047" bestFit="1" customWidth="1"/>
    <col min="6" max="16384" width="11.421875" style="1047" customWidth="1"/>
  </cols>
  <sheetData>
    <row r="1" s="1051" customFormat="1" ht="11.25" customHeight="1">
      <c r="A1" s="1050"/>
    </row>
    <row r="2" s="1051" customFormat="1" ht="11.25" customHeight="1">
      <c r="A2" s="1050"/>
    </row>
    <row r="3" spans="1:7" s="1051" customFormat="1" ht="14.25">
      <c r="A3" s="1048" t="s">
        <v>72</v>
      </c>
      <c r="B3" s="1081"/>
      <c r="C3" s="1049"/>
      <c r="D3" s="1049"/>
      <c r="E3" s="1049"/>
      <c r="F3" s="1049"/>
      <c r="G3" s="1049"/>
    </row>
    <row r="4" spans="1:7" s="1051" customFormat="1" ht="12.75">
      <c r="A4" s="1082" t="s">
        <v>73</v>
      </c>
      <c r="B4" s="1049"/>
      <c r="C4" s="1049"/>
      <c r="D4" s="1049"/>
      <c r="E4" s="1049"/>
      <c r="F4" s="1049"/>
      <c r="G4" s="1049"/>
    </row>
    <row r="5" spans="1:7" s="1051" customFormat="1" ht="11.25" customHeight="1">
      <c r="A5" s="1082"/>
      <c r="B5" s="1049"/>
      <c r="C5" s="1049"/>
      <c r="D5" s="1049"/>
      <c r="E5" s="1049"/>
      <c r="F5" s="1049"/>
      <c r="G5" s="1049"/>
    </row>
    <row r="6" s="1051" customFormat="1" ht="11.25" customHeight="1">
      <c r="A6" s="1083"/>
    </row>
    <row r="7" spans="1:9" s="1051" customFormat="1" ht="11.25" customHeight="1">
      <c r="A7" s="1291" t="s">
        <v>232</v>
      </c>
      <c r="B7" s="1312" t="s">
        <v>74</v>
      </c>
      <c r="C7" s="1315" t="s">
        <v>225</v>
      </c>
      <c r="D7" s="1316"/>
      <c r="E7" s="1316"/>
      <c r="F7" s="1316"/>
      <c r="G7" s="1317"/>
      <c r="H7" s="1085"/>
      <c r="I7" s="1085"/>
    </row>
    <row r="8" spans="1:8" s="1051" customFormat="1" ht="11.25" customHeight="1">
      <c r="A8" s="1310"/>
      <c r="B8" s="1313"/>
      <c r="C8" s="1318" t="s">
        <v>75</v>
      </c>
      <c r="D8" s="1321" t="s">
        <v>279</v>
      </c>
      <c r="E8" s="1322"/>
      <c r="F8" s="1323"/>
      <c r="G8" s="1324" t="s">
        <v>158</v>
      </c>
      <c r="H8" s="1085"/>
    </row>
    <row r="9" spans="1:8" s="1051" customFormat="1" ht="11.25" customHeight="1">
      <c r="A9" s="1311"/>
      <c r="B9" s="1313"/>
      <c r="C9" s="1319"/>
      <c r="D9" s="1084" t="s">
        <v>157</v>
      </c>
      <c r="E9" s="1312" t="s">
        <v>508</v>
      </c>
      <c r="F9" s="1086"/>
      <c r="G9" s="1325"/>
      <c r="H9" s="1085"/>
    </row>
    <row r="10" spans="1:8" s="1051" customFormat="1" ht="11.25" customHeight="1">
      <c r="A10" s="1310"/>
      <c r="B10" s="1313"/>
      <c r="C10" s="1319"/>
      <c r="D10" s="1087" t="s">
        <v>76</v>
      </c>
      <c r="E10" s="1327"/>
      <c r="F10" s="1088" t="s">
        <v>509</v>
      </c>
      <c r="G10" s="1325"/>
      <c r="H10" s="1085"/>
    </row>
    <row r="11" spans="1:7" s="1051" customFormat="1" ht="11.25" customHeight="1">
      <c r="A11" s="1311"/>
      <c r="B11" s="1313"/>
      <c r="C11" s="1319"/>
      <c r="D11" s="1087" t="s">
        <v>77</v>
      </c>
      <c r="E11" s="1327"/>
      <c r="F11" s="1088" t="s">
        <v>78</v>
      </c>
      <c r="G11" s="1325"/>
    </row>
    <row r="12" spans="1:8" s="1051" customFormat="1" ht="11.25" customHeight="1">
      <c r="A12" s="1292"/>
      <c r="B12" s="1314"/>
      <c r="C12" s="1320"/>
      <c r="D12" s="1089" t="s">
        <v>79</v>
      </c>
      <c r="E12" s="1328"/>
      <c r="F12" s="1090"/>
      <c r="G12" s="1326"/>
      <c r="H12" s="1083"/>
    </row>
    <row r="13" spans="1:2" s="1051" customFormat="1" ht="11.25" customHeight="1">
      <c r="A13" s="570"/>
      <c r="B13" s="1055"/>
    </row>
    <row r="14" spans="1:7" s="1051" customFormat="1" ht="11.25" customHeight="1">
      <c r="A14" s="1091" t="s">
        <v>330</v>
      </c>
      <c r="B14" s="1046"/>
      <c r="C14" s="1049"/>
      <c r="D14" s="1049"/>
      <c r="E14" s="1049"/>
      <c r="F14" s="1049"/>
      <c r="G14" s="1049"/>
    </row>
    <row r="15" spans="1:2" s="1051" customFormat="1" ht="11.25" customHeight="1">
      <c r="A15" s="570"/>
      <c r="B15" s="1055"/>
    </row>
    <row r="16" spans="1:8" s="1051" customFormat="1" ht="11.25" customHeight="1">
      <c r="A16" s="1056">
        <v>1990</v>
      </c>
      <c r="B16" s="1073">
        <v>28097.908000000003</v>
      </c>
      <c r="C16" s="1073">
        <v>6702.363</v>
      </c>
      <c r="D16" s="1073">
        <v>1776.2960000000003</v>
      </c>
      <c r="E16" s="1073">
        <v>4192.776</v>
      </c>
      <c r="F16" s="1057">
        <v>733.291</v>
      </c>
      <c r="G16" s="1057">
        <v>21395.545000000002</v>
      </c>
      <c r="H16" s="1057"/>
    </row>
    <row r="17" spans="1:8" s="1051" customFormat="1" ht="11.25" customHeight="1">
      <c r="A17" s="1056">
        <v>1995</v>
      </c>
      <c r="B17" s="1073">
        <v>13239.732256738325</v>
      </c>
      <c r="C17" s="1073">
        <v>2301.8304546934014</v>
      </c>
      <c r="D17" s="1073">
        <v>541.9519749586076</v>
      </c>
      <c r="E17" s="1073">
        <v>1656.572670343216</v>
      </c>
      <c r="F17" s="1057">
        <v>103.30580939157781</v>
      </c>
      <c r="G17" s="1057">
        <v>10937.901802044924</v>
      </c>
      <c r="H17" s="1057"/>
    </row>
    <row r="18" spans="1:8" s="1051" customFormat="1" ht="11.25" customHeight="1">
      <c r="A18" s="1056">
        <v>2000</v>
      </c>
      <c r="B18" s="1073">
        <v>12058.90541826876</v>
      </c>
      <c r="C18" s="1073">
        <v>1626.5402007017783</v>
      </c>
      <c r="D18" s="1073">
        <v>764.2731574339999</v>
      </c>
      <c r="E18" s="1073">
        <v>856.1783012517784</v>
      </c>
      <c r="F18" s="1057">
        <v>6.088742016000001</v>
      </c>
      <c r="G18" s="1057">
        <v>10432.365217566981</v>
      </c>
      <c r="H18" s="1057"/>
    </row>
    <row r="19" spans="1:8" s="1051" customFormat="1" ht="11.25" customHeight="1">
      <c r="A19" s="1056">
        <v>2001</v>
      </c>
      <c r="B19" s="1073">
        <v>12339.2175736778</v>
      </c>
      <c r="C19" s="1073">
        <v>1599.9402682752002</v>
      </c>
      <c r="D19" s="1073">
        <v>748.0410069024001</v>
      </c>
      <c r="E19" s="1073">
        <v>845.666031696</v>
      </c>
      <c r="F19" s="1057">
        <v>6.233229676800001</v>
      </c>
      <c r="G19" s="1057">
        <v>10739.2773054026</v>
      </c>
      <c r="H19" s="1057"/>
    </row>
    <row r="20" spans="1:7" s="1051" customFormat="1" ht="11.25" customHeight="1">
      <c r="A20" s="1056">
        <v>2002</v>
      </c>
      <c r="B20" s="1073">
        <v>12065.917381097921</v>
      </c>
      <c r="C20" s="1073">
        <v>1771.8872802285598</v>
      </c>
      <c r="D20" s="1073">
        <v>801.0504818212</v>
      </c>
      <c r="E20" s="1073">
        <v>966.1839020719999</v>
      </c>
      <c r="F20" s="1057">
        <v>4.65289633536</v>
      </c>
      <c r="G20" s="1057">
        <v>10294.03010086936</v>
      </c>
    </row>
    <row r="21" spans="1:8" s="1051" customFormat="1" ht="11.25" customHeight="1">
      <c r="A21" s="1056">
        <v>2003</v>
      </c>
      <c r="B21" s="1073">
        <v>11923.778296359498</v>
      </c>
      <c r="C21" s="1073">
        <v>1909.0517130784</v>
      </c>
      <c r="D21" s="1073">
        <v>1499.98043104</v>
      </c>
      <c r="E21" s="1073">
        <v>404.424022</v>
      </c>
      <c r="F21" s="1057">
        <v>4.647260038400001</v>
      </c>
      <c r="G21" s="1057">
        <v>10014.726583281099</v>
      </c>
      <c r="H21" s="1057"/>
    </row>
    <row r="22" spans="1:8" s="1051" customFormat="1" ht="11.25" customHeight="1">
      <c r="A22" s="1056">
        <v>2004</v>
      </c>
      <c r="B22" s="1073">
        <v>11812.361626097987</v>
      </c>
      <c r="C22" s="1073">
        <v>1759.8222457169875</v>
      </c>
      <c r="D22" s="1073">
        <v>1476.2021387877871</v>
      </c>
      <c r="E22" s="1073">
        <v>263.159116</v>
      </c>
      <c r="F22" s="1057">
        <v>20.4609909292</v>
      </c>
      <c r="G22" s="1057">
        <v>10052.539380381</v>
      </c>
      <c r="H22" s="1057"/>
    </row>
    <row r="23" spans="1:8" s="1051" customFormat="1" ht="11.25" customHeight="1">
      <c r="A23" s="1056">
        <v>2005</v>
      </c>
      <c r="B23" s="1073">
        <v>11449.95913769</v>
      </c>
      <c r="C23" s="1073">
        <v>1803.9700204239998</v>
      </c>
      <c r="D23" s="1073">
        <v>1502.0987739999998</v>
      </c>
      <c r="E23" s="1073">
        <v>273.817394</v>
      </c>
      <c r="F23" s="1057">
        <v>28.053852424000002</v>
      </c>
      <c r="G23" s="1057">
        <v>9645.989117266</v>
      </c>
      <c r="H23" s="1057"/>
    </row>
    <row r="24" spans="1:8" s="1051" customFormat="1" ht="11.25" customHeight="1">
      <c r="A24" s="1056">
        <v>2006</v>
      </c>
      <c r="B24" s="1073">
        <v>11282.941514097998</v>
      </c>
      <c r="C24" s="1073">
        <v>1771.49947308</v>
      </c>
      <c r="D24" s="1073">
        <v>1533.250734</v>
      </c>
      <c r="E24" s="1073">
        <v>213.130988</v>
      </c>
      <c r="F24" s="1057">
        <v>25.11775108</v>
      </c>
      <c r="G24" s="1057">
        <v>9511.442041018</v>
      </c>
      <c r="H24" s="1057"/>
    </row>
    <row r="25" spans="1:8" s="1051" customFormat="1" ht="11.25" customHeight="1">
      <c r="A25" s="1056">
        <v>2007</v>
      </c>
      <c r="B25" s="1073">
        <v>10422.478542013</v>
      </c>
      <c r="C25" s="1073">
        <v>1661.1301821119998</v>
      </c>
      <c r="D25" s="1073">
        <v>1451.6957759999998</v>
      </c>
      <c r="E25" s="1073">
        <v>171.82454200000004</v>
      </c>
      <c r="F25" s="1057">
        <v>37.609864112</v>
      </c>
      <c r="G25" s="1057">
        <v>8761.348359901</v>
      </c>
      <c r="H25" s="1057"/>
    </row>
    <row r="26" spans="1:7" s="1051" customFormat="1" ht="11.25" customHeight="1">
      <c r="A26" s="570"/>
      <c r="B26" s="1057"/>
      <c r="C26" s="1057"/>
      <c r="D26" s="1057"/>
      <c r="E26" s="1057"/>
      <c r="F26" s="1057"/>
      <c r="G26" s="1057"/>
    </row>
    <row r="27" spans="1:7" s="1051" customFormat="1" ht="11.25" customHeight="1">
      <c r="A27" s="1061" t="s">
        <v>230</v>
      </c>
      <c r="B27" s="1046"/>
      <c r="C27" s="1049"/>
      <c r="D27" s="1049"/>
      <c r="E27" s="1049"/>
      <c r="F27" s="1049"/>
      <c r="G27" s="1049"/>
    </row>
    <row r="28" s="1051" customFormat="1" ht="11.25" customHeight="1">
      <c r="A28" s="1050"/>
    </row>
    <row r="29" spans="1:8" s="1051" customFormat="1" ht="11.25" customHeight="1">
      <c r="A29" s="1056">
        <v>1990</v>
      </c>
      <c r="B29" s="1079">
        <v>100</v>
      </c>
      <c r="C29" s="1079">
        <f aca="true" t="shared" si="0" ref="C29:D31">SUM(C16/B16*100)</f>
        <v>23.853601485206653</v>
      </c>
      <c r="D29" s="1079">
        <f t="shared" si="0"/>
        <v>26.502533509450327</v>
      </c>
      <c r="E29" s="1079">
        <f aca="true" t="shared" si="1" ref="E29:E35">SUM(E16/C16*100)</f>
        <v>62.55668336674691</v>
      </c>
      <c r="F29" s="1060">
        <f aca="true" t="shared" si="2" ref="F29:F35">SUM(F16/C16*100)</f>
        <v>10.940783123802756</v>
      </c>
      <c r="G29" s="1060">
        <f aca="true" t="shared" si="3" ref="G29:G35">SUM(G16/B16*100)</f>
        <v>76.14639851479335</v>
      </c>
      <c r="H29" s="1060"/>
    </row>
    <row r="30" spans="1:8" s="1051" customFormat="1" ht="11.25" customHeight="1">
      <c r="A30" s="1056">
        <v>1995</v>
      </c>
      <c r="B30" s="1079">
        <v>100</v>
      </c>
      <c r="C30" s="1079">
        <f t="shared" si="0"/>
        <v>17.385777975395925</v>
      </c>
      <c r="D30" s="1079">
        <f t="shared" si="0"/>
        <v>23.54439154515376</v>
      </c>
      <c r="E30" s="1079">
        <f t="shared" si="1"/>
        <v>71.96762328717506</v>
      </c>
      <c r="F30" s="1060">
        <f t="shared" si="2"/>
        <v>4.487985167671175</v>
      </c>
      <c r="G30" s="1060">
        <f t="shared" si="3"/>
        <v>82.61422202460408</v>
      </c>
      <c r="H30" s="1060"/>
    </row>
    <row r="31" spans="1:8" s="1051" customFormat="1" ht="11.25" customHeight="1">
      <c r="A31" s="1056">
        <v>2000</v>
      </c>
      <c r="B31" s="1079">
        <v>100</v>
      </c>
      <c r="C31" s="1079">
        <f t="shared" si="0"/>
        <v>13.488290556103333</v>
      </c>
      <c r="D31" s="1079">
        <f t="shared" si="0"/>
        <v>46.9876586575758</v>
      </c>
      <c r="E31" s="1079">
        <f t="shared" si="1"/>
        <v>52.63800432859737</v>
      </c>
      <c r="F31" s="1060">
        <f t="shared" si="2"/>
        <v>0.37433701382683227</v>
      </c>
      <c r="G31" s="1060">
        <f t="shared" si="3"/>
        <v>86.51170944389666</v>
      </c>
      <c r="H31" s="1060"/>
    </row>
    <row r="32" spans="1:8" s="1051" customFormat="1" ht="11.25" customHeight="1">
      <c r="A32" s="1056">
        <v>2001</v>
      </c>
      <c r="B32" s="1079">
        <v>100</v>
      </c>
      <c r="C32" s="1079">
        <f aca="true" t="shared" si="4" ref="C32:D35">SUM(C19/B19*100)</f>
        <v>12.966302431429819</v>
      </c>
      <c r="D32" s="1079">
        <f t="shared" si="4"/>
        <v>46.75430837857581</v>
      </c>
      <c r="E32" s="1079">
        <f t="shared" si="1"/>
        <v>52.8561002222703</v>
      </c>
      <c r="F32" s="1060">
        <f t="shared" si="2"/>
        <v>0.3895913991538992</v>
      </c>
      <c r="G32" s="1060">
        <f t="shared" si="3"/>
        <v>87.03369756857018</v>
      </c>
      <c r="H32" s="1060"/>
    </row>
    <row r="33" spans="1:7" s="1051" customFormat="1" ht="11.25" customHeight="1">
      <c r="A33" s="1056">
        <v>2002</v>
      </c>
      <c r="B33" s="1079">
        <v>100</v>
      </c>
      <c r="C33" s="1079">
        <f t="shared" si="4"/>
        <v>14.685060607197109</v>
      </c>
      <c r="D33" s="1079">
        <f t="shared" si="4"/>
        <v>45.208884942041614</v>
      </c>
      <c r="E33" s="1079">
        <f t="shared" si="1"/>
        <v>54.52851955387194</v>
      </c>
      <c r="F33" s="1060">
        <f t="shared" si="2"/>
        <v>0.26259550408645704</v>
      </c>
      <c r="G33" s="1060">
        <f t="shared" si="3"/>
        <v>85.31493939280288</v>
      </c>
    </row>
    <row r="34" spans="1:7" s="1051" customFormat="1" ht="11.25" customHeight="1">
      <c r="A34" s="1056">
        <v>2003</v>
      </c>
      <c r="B34" s="1079">
        <v>100</v>
      </c>
      <c r="C34" s="1079">
        <f t="shared" si="4"/>
        <v>16.010459651545695</v>
      </c>
      <c r="D34" s="1079">
        <f t="shared" si="4"/>
        <v>78.57201671196424</v>
      </c>
      <c r="E34" s="1079">
        <f t="shared" si="1"/>
        <v>21.184550383281906</v>
      </c>
      <c r="F34" s="1060">
        <f t="shared" si="2"/>
        <v>0.24343290475385615</v>
      </c>
      <c r="G34" s="1060">
        <f t="shared" si="3"/>
        <v>83.98954034845431</v>
      </c>
    </row>
    <row r="35" spans="1:7" s="1051" customFormat="1" ht="11.25" customHeight="1">
      <c r="A35" s="1056">
        <v>2004</v>
      </c>
      <c r="B35" s="1079">
        <v>100</v>
      </c>
      <c r="C35" s="1079">
        <f t="shared" si="4"/>
        <v>14.898140620998875</v>
      </c>
      <c r="D35" s="1079">
        <f t="shared" si="4"/>
        <v>83.883593492498</v>
      </c>
      <c r="E35" s="1079">
        <f t="shared" si="1"/>
        <v>14.953732778436585</v>
      </c>
      <c r="F35" s="1060">
        <f t="shared" si="2"/>
        <v>1.1626737290653908</v>
      </c>
      <c r="G35" s="1060">
        <f t="shared" si="3"/>
        <v>85.10185937900113</v>
      </c>
    </row>
    <row r="36" spans="1:7" s="1051" customFormat="1" ht="11.25" customHeight="1">
      <c r="A36" s="1056">
        <v>2005</v>
      </c>
      <c r="B36" s="1079">
        <v>100</v>
      </c>
      <c r="C36" s="1079">
        <f>C23/$B$23*100</f>
        <v>15.75525291165315</v>
      </c>
      <c r="D36" s="1079">
        <f>D23/$B$23*100</f>
        <v>13.118813403058521</v>
      </c>
      <c r="E36" s="1079">
        <f>E23/$B$23*100</f>
        <v>2.391426822639665</v>
      </c>
      <c r="F36" s="1060">
        <f>F23/$B$23*100</f>
        <v>0.24501268595496312</v>
      </c>
      <c r="G36" s="1060">
        <f>G23/$B$23*100</f>
        <v>84.24474708834686</v>
      </c>
    </row>
    <row r="37" spans="1:7" s="1051" customFormat="1" ht="11.25" customHeight="1">
      <c r="A37" s="1056">
        <v>2006</v>
      </c>
      <c r="B37" s="1079">
        <v>100</v>
      </c>
      <c r="C37" s="1079">
        <f>C24/$B$24*100</f>
        <v>15.700688254623293</v>
      </c>
      <c r="D37" s="1079">
        <f>D24/$B$24*100</f>
        <v>13.589104685903125</v>
      </c>
      <c r="E37" s="1079">
        <f>E24/$B$24*100</f>
        <v>1.8889665229026804</v>
      </c>
      <c r="F37" s="1060">
        <f>F24/$B$24*100</f>
        <v>0.22261704581748878</v>
      </c>
      <c r="G37" s="1060">
        <f>G24/$B$24*100</f>
        <v>84.29931174537671</v>
      </c>
    </row>
    <row r="38" spans="1:7" s="1051" customFormat="1" ht="11.25" customHeight="1">
      <c r="A38" s="1056">
        <v>2007</v>
      </c>
      <c r="B38" s="1079">
        <v>100</v>
      </c>
      <c r="C38" s="1079">
        <f>C25/$B$25*100</f>
        <v>15.937957323836033</v>
      </c>
      <c r="D38" s="1079">
        <f>D25/$B$25*100</f>
        <v>13.92850817728447</v>
      </c>
      <c r="E38" s="1079">
        <f>E25/$B$25*100</f>
        <v>1.648595785612563</v>
      </c>
      <c r="F38" s="1060">
        <f>F25/$B$25*100</f>
        <v>0.36085336093900006</v>
      </c>
      <c r="G38" s="1060">
        <f>G25/$B$25*100</f>
        <v>84.06204267616397</v>
      </c>
    </row>
    <row r="39" spans="1:7" s="1051" customFormat="1" ht="11.25" customHeight="1">
      <c r="A39" s="570"/>
      <c r="B39" s="1057"/>
      <c r="C39" s="1060"/>
      <c r="D39" s="1060"/>
      <c r="E39" s="1060"/>
      <c r="F39" s="1060"/>
      <c r="G39" s="1060"/>
    </row>
    <row r="40" spans="1:7" s="1051" customFormat="1" ht="11.25" customHeight="1">
      <c r="A40" s="1061" t="s">
        <v>70</v>
      </c>
      <c r="B40" s="1046"/>
      <c r="C40" s="1049"/>
      <c r="D40" s="1049"/>
      <c r="E40" s="1049"/>
      <c r="F40" s="1049"/>
      <c r="G40" s="1049"/>
    </row>
    <row r="41" s="1051" customFormat="1" ht="11.25" customHeight="1">
      <c r="A41" s="1050"/>
    </row>
    <row r="42" spans="1:7" s="1051" customFormat="1" ht="11.25" customHeight="1">
      <c r="A42" s="1056">
        <v>1990</v>
      </c>
      <c r="B42" s="1079">
        <v>100</v>
      </c>
      <c r="C42" s="1079">
        <v>100</v>
      </c>
      <c r="D42" s="1079">
        <v>100</v>
      </c>
      <c r="E42" s="1079">
        <v>100</v>
      </c>
      <c r="F42" s="1092">
        <v>100</v>
      </c>
      <c r="G42" s="1092">
        <v>100</v>
      </c>
    </row>
    <row r="43" spans="1:7" s="1051" customFormat="1" ht="11.25" customHeight="1">
      <c r="A43" s="1056">
        <v>1995</v>
      </c>
      <c r="B43" s="1079">
        <f>B17/$B$16*100</f>
        <v>47.119992907437535</v>
      </c>
      <c r="C43" s="1079">
        <f aca="true" t="shared" si="5" ref="C43:C48">SUM(C17/$C$16*100)</f>
        <v>34.34356591389338</v>
      </c>
      <c r="D43" s="1079">
        <f aca="true" t="shared" si="6" ref="D43:D48">SUM(D17/$D$16*100)</f>
        <v>30.51022886718247</v>
      </c>
      <c r="E43" s="1079">
        <f aca="true" t="shared" si="7" ref="E43:E48">SUM(E17/$E$16*100)</f>
        <v>39.510163918683375</v>
      </c>
      <c r="F43" s="1060">
        <f aca="true" t="shared" si="8" ref="F43:F48">SUM(F17/$F$16*100)</f>
        <v>14.087969086157855</v>
      </c>
      <c r="G43" s="1060">
        <f aca="true" t="shared" si="9" ref="G43:G48">SUM(G17/$G$16*100)</f>
        <v>51.12233318686167</v>
      </c>
    </row>
    <row r="44" spans="1:7" s="1051" customFormat="1" ht="11.25" customHeight="1">
      <c r="A44" s="1056">
        <v>2000</v>
      </c>
      <c r="B44" s="1079">
        <f>B18/$B$16*100</f>
        <v>42.91744929291091</v>
      </c>
      <c r="C44" s="1079">
        <f t="shared" si="5"/>
        <v>24.268160359290867</v>
      </c>
      <c r="D44" s="1079">
        <f t="shared" si="6"/>
        <v>43.02622746625561</v>
      </c>
      <c r="E44" s="1079">
        <f t="shared" si="7"/>
        <v>20.420320600284356</v>
      </c>
      <c r="F44" s="1060">
        <f t="shared" si="8"/>
        <v>0.8303309349221525</v>
      </c>
      <c r="G44" s="1060">
        <f t="shared" si="9"/>
        <v>48.75952081410864</v>
      </c>
    </row>
    <row r="45" spans="1:7" s="1051" customFormat="1" ht="11.25" customHeight="1">
      <c r="A45" s="1056">
        <v>2001</v>
      </c>
      <c r="B45" s="1079">
        <f>SUM(B19/$B$16*100)</f>
        <v>43.915075719081294</v>
      </c>
      <c r="C45" s="1079">
        <f t="shared" si="5"/>
        <v>23.871286414585423</v>
      </c>
      <c r="D45" s="1079">
        <f t="shared" si="6"/>
        <v>42.11240732976936</v>
      </c>
      <c r="E45" s="1079">
        <f t="shared" si="7"/>
        <v>20.16959722379636</v>
      </c>
      <c r="F45" s="1060">
        <f t="shared" si="8"/>
        <v>0.8500349352167149</v>
      </c>
      <c r="G45" s="1060">
        <f t="shared" si="9"/>
        <v>50.19398807276281</v>
      </c>
    </row>
    <row r="46" spans="1:7" s="1051" customFormat="1" ht="11.25" customHeight="1">
      <c r="A46" s="1056">
        <v>2002</v>
      </c>
      <c r="B46" s="1079">
        <f>SUM(B20/$B$16*100)</f>
        <v>42.94240475517935</v>
      </c>
      <c r="C46" s="1079">
        <f t="shared" si="5"/>
        <v>26.436754921041427</v>
      </c>
      <c r="D46" s="1079">
        <f t="shared" si="6"/>
        <v>45.09667768329152</v>
      </c>
      <c r="E46" s="1079">
        <f t="shared" si="7"/>
        <v>23.044014325401594</v>
      </c>
      <c r="F46" s="1060">
        <f t="shared" si="8"/>
        <v>0.6345224931657418</v>
      </c>
      <c r="G46" s="1060">
        <f t="shared" si="9"/>
        <v>48.112960435779314</v>
      </c>
    </row>
    <row r="47" spans="1:7" s="1051" customFormat="1" ht="11.25" customHeight="1">
      <c r="A47" s="1056">
        <v>2003</v>
      </c>
      <c r="B47" s="1079">
        <f>SUM(B21/$B$16*100)</f>
        <v>42.43653405214188</v>
      </c>
      <c r="C47" s="1079">
        <f t="shared" si="5"/>
        <v>28.48326348600337</v>
      </c>
      <c r="D47" s="1079">
        <f t="shared" si="6"/>
        <v>84.4442835563442</v>
      </c>
      <c r="E47" s="1079">
        <f t="shared" si="7"/>
        <v>9.645734043507213</v>
      </c>
      <c r="F47" s="1060">
        <f t="shared" si="8"/>
        <v>0.6337538628457189</v>
      </c>
      <c r="G47" s="1060">
        <f t="shared" si="9"/>
        <v>46.80753205062595</v>
      </c>
    </row>
    <row r="48" spans="1:7" s="1051" customFormat="1" ht="11.25" customHeight="1">
      <c r="A48" s="1056">
        <v>2004</v>
      </c>
      <c r="B48" s="1079">
        <f>SUM(B22/$B$16*100)</f>
        <v>42.04000392519609</v>
      </c>
      <c r="C48" s="1079">
        <f t="shared" si="5"/>
        <v>26.256743266770055</v>
      </c>
      <c r="D48" s="1079">
        <f t="shared" si="6"/>
        <v>83.10563885680016</v>
      </c>
      <c r="E48" s="1079">
        <f t="shared" si="7"/>
        <v>6.276488798829225</v>
      </c>
      <c r="F48" s="1060">
        <f t="shared" si="8"/>
        <v>2.7902962028989857</v>
      </c>
      <c r="G48" s="1060">
        <f t="shared" si="9"/>
        <v>46.98426415583711</v>
      </c>
    </row>
    <row r="49" spans="1:7" s="1051" customFormat="1" ht="11.25" customHeight="1">
      <c r="A49" s="1056">
        <v>2005</v>
      </c>
      <c r="B49" s="1079">
        <f>B23/$B$16*100</f>
        <v>40.75021933195168</v>
      </c>
      <c r="C49" s="1079">
        <f>C23/$C$16*100</f>
        <v>26.915432966313517</v>
      </c>
      <c r="D49" s="1079">
        <f>D23/$D$16*100</f>
        <v>84.56353974787983</v>
      </c>
      <c r="E49" s="1079">
        <f>E23/$E$16*100</f>
        <v>6.530694556542013</v>
      </c>
      <c r="F49" s="1060">
        <f>F23/$F$16*100</f>
        <v>3.825746180438598</v>
      </c>
      <c r="G49" s="1060">
        <f>G23/$G$16*100</f>
        <v>45.08410099983898</v>
      </c>
    </row>
    <row r="50" spans="1:7" s="1051" customFormat="1" ht="11.25" customHeight="1">
      <c r="A50" s="1056">
        <v>2006</v>
      </c>
      <c r="B50" s="1079">
        <f>B24/$B$16*100</f>
        <v>40.155806311622904</v>
      </c>
      <c r="C50" s="1079">
        <f>C24/$C$16*100</f>
        <v>26.43096879533382</v>
      </c>
      <c r="D50" s="1079">
        <f>D24/$D$16*100</f>
        <v>86.31729925643022</v>
      </c>
      <c r="E50" s="1079">
        <f>E24/$E$16*100</f>
        <v>5.083290593153557</v>
      </c>
      <c r="F50" s="1060">
        <f>F24/$F$16*100</f>
        <v>3.425345610405692</v>
      </c>
      <c r="G50" s="1060">
        <f>G24/$G$16*100</f>
        <v>44.4552454308502</v>
      </c>
    </row>
    <row r="51" spans="1:7" s="1051" customFormat="1" ht="11.25" customHeight="1">
      <c r="A51" s="1056">
        <v>2007</v>
      </c>
      <c r="B51" s="1079">
        <f>B25/$B$16*100</f>
        <v>37.093432514666205</v>
      </c>
      <c r="C51" s="1079">
        <f>C25/$C$16*100</f>
        <v>24.784246721820345</v>
      </c>
      <c r="D51" s="1079">
        <f>D25/$D$16*100</f>
        <v>81.72600602602267</v>
      </c>
      <c r="E51" s="1079">
        <f>E25/$E$16*100</f>
        <v>4.098109271756947</v>
      </c>
      <c r="F51" s="1060">
        <f>F25/$F$16*100</f>
        <v>5.128913911666718</v>
      </c>
      <c r="G51" s="1060">
        <f>G25/$G$16*100</f>
        <v>40.949404934069214</v>
      </c>
    </row>
    <row r="52" spans="1:7" s="1051" customFormat="1" ht="11.25" customHeight="1">
      <c r="A52" s="570"/>
      <c r="B52" s="1060"/>
      <c r="C52" s="1060"/>
      <c r="D52" s="1060"/>
      <c r="E52" s="1060"/>
      <c r="F52" s="1060"/>
      <c r="G52" s="1060"/>
    </row>
    <row r="53" spans="1:7" s="1051" customFormat="1" ht="11.25" customHeight="1">
      <c r="A53" s="1061" t="s">
        <v>71</v>
      </c>
      <c r="B53" s="1046"/>
      <c r="C53" s="1049"/>
      <c r="D53" s="1049"/>
      <c r="E53" s="1049"/>
      <c r="F53" s="1049"/>
      <c r="G53" s="1049"/>
    </row>
    <row r="54" s="1051" customFormat="1" ht="11.25" customHeight="1">
      <c r="A54" s="1050"/>
    </row>
    <row r="55" spans="1:7" s="1051" customFormat="1" ht="11.25" customHeight="1">
      <c r="A55" s="1056">
        <v>1990</v>
      </c>
      <c r="B55" s="1077" t="s">
        <v>82</v>
      </c>
      <c r="C55" s="1077" t="s">
        <v>81</v>
      </c>
      <c r="D55" s="1077" t="s">
        <v>83</v>
      </c>
      <c r="E55" s="1071" t="s">
        <v>231</v>
      </c>
      <c r="F55" s="1071" t="s">
        <v>231</v>
      </c>
      <c r="G55" s="1071" t="s">
        <v>231</v>
      </c>
    </row>
    <row r="56" spans="1:7" s="1051" customFormat="1" ht="11.25" customHeight="1">
      <c r="A56" s="1056">
        <v>1995</v>
      </c>
      <c r="B56" s="1080">
        <f>B17/13992*100-100</f>
        <v>-5.37641325944594</v>
      </c>
      <c r="C56" s="1141">
        <f>C17/3425*100-100</f>
        <v>-32.79327139581309</v>
      </c>
      <c r="D56" s="1141">
        <f>D17/695*100-100</f>
        <v>-22.02129856710681</v>
      </c>
      <c r="E56" s="1065">
        <v>-30.555282334525273</v>
      </c>
      <c r="F56" s="1065">
        <v>-70.03070464742285</v>
      </c>
      <c r="G56" s="1072">
        <v>3.5119410186818385</v>
      </c>
    </row>
    <row r="57" spans="1:7" s="1051" customFormat="1" ht="11.25" customHeight="1">
      <c r="A57" s="1056">
        <v>2000</v>
      </c>
      <c r="B57" s="1080">
        <f>B18/12438*100-100</f>
        <v>-3.047874109432712</v>
      </c>
      <c r="C57" s="1080">
        <f>C18/1764*100-100</f>
        <v>-7.792505629150895</v>
      </c>
      <c r="D57" s="1080">
        <f>D18/770*100-100</f>
        <v>-0.7437457877922213</v>
      </c>
      <c r="E57" s="1065">
        <v>-13.649851294420884</v>
      </c>
      <c r="F57" s="1072">
        <v>126.46640800238146</v>
      </c>
      <c r="G57" s="1065">
        <v>-2.2607330469885483</v>
      </c>
    </row>
    <row r="58" spans="1:7" s="1051" customFormat="1" ht="11.25" customHeight="1">
      <c r="A58" s="1056">
        <v>2001</v>
      </c>
      <c r="B58" s="1080">
        <f>B19/B18*100-100</f>
        <v>2.32452404000432</v>
      </c>
      <c r="C58" s="1080">
        <f aca="true" t="shared" si="10" ref="B58:G61">(C19/C18*100)-100</f>
        <v>-1.6353688900588708</v>
      </c>
      <c r="D58" s="1080">
        <f t="shared" si="10"/>
        <v>-2.1238676739738196</v>
      </c>
      <c r="E58" s="1065">
        <f t="shared" si="10"/>
        <v>-1.2278131249540962</v>
      </c>
      <c r="F58" s="1065">
        <f t="shared" si="10"/>
        <v>2.3730297723292324</v>
      </c>
      <c r="G58" s="1065">
        <f t="shared" si="10"/>
        <v>2.9419223870614815</v>
      </c>
    </row>
    <row r="59" spans="1:7" s="1051" customFormat="1" ht="11.25" customHeight="1">
      <c r="A59" s="1056">
        <v>2002</v>
      </c>
      <c r="B59" s="1080">
        <f t="shared" si="10"/>
        <v>-2.214890781753354</v>
      </c>
      <c r="C59" s="1080">
        <f t="shared" si="10"/>
        <v>10.747089460953774</v>
      </c>
      <c r="D59" s="1080">
        <f t="shared" si="10"/>
        <v>7.086439704463459</v>
      </c>
      <c r="E59" s="1065">
        <f t="shared" si="10"/>
        <v>14.251236996512546</v>
      </c>
      <c r="F59" s="1065">
        <f t="shared" si="10"/>
        <v>-25.353362917493328</v>
      </c>
      <c r="G59" s="1065">
        <f t="shared" si="10"/>
        <v>-4.145969899755258</v>
      </c>
    </row>
    <row r="60" spans="1:7" s="1051" customFormat="1" ht="11.25" customHeight="1">
      <c r="A60" s="1056">
        <v>2003</v>
      </c>
      <c r="B60" s="1080">
        <f t="shared" si="10"/>
        <v>-1.1780213658771856</v>
      </c>
      <c r="C60" s="1080">
        <f t="shared" si="10"/>
        <v>7.741148908306798</v>
      </c>
      <c r="D60" s="1080">
        <f t="shared" si="10"/>
        <v>87.25167328153557</v>
      </c>
      <c r="E60" s="1065">
        <f t="shared" si="10"/>
        <v>-58.142127897939005</v>
      </c>
      <c r="F60" s="1065">
        <f t="shared" si="10"/>
        <v>-0.12113523607148124</v>
      </c>
      <c r="G60" s="1065">
        <f t="shared" si="10"/>
        <v>-2.71325724571831</v>
      </c>
    </row>
    <row r="61" spans="1:7" s="1051" customFormat="1" ht="11.25" customHeight="1">
      <c r="A61" s="1056">
        <v>2004</v>
      </c>
      <c r="B61" s="1080">
        <f t="shared" si="10"/>
        <v>-0.9344074293592683</v>
      </c>
      <c r="C61" s="1080">
        <f t="shared" si="10"/>
        <v>-7.816942115244004</v>
      </c>
      <c r="D61" s="1080">
        <f t="shared" si="10"/>
        <v>-1.5852401644817746</v>
      </c>
      <c r="E61" s="1065">
        <f t="shared" si="10"/>
        <v>-34.92989988611508</v>
      </c>
      <c r="F61" s="1065">
        <f t="shared" si="10"/>
        <v>340.2807409125419</v>
      </c>
      <c r="G61" s="1065">
        <f t="shared" si="10"/>
        <v>0.37757193654219634</v>
      </c>
    </row>
    <row r="62" spans="1:7" s="1051" customFormat="1" ht="11.25" customHeight="1">
      <c r="A62" s="1056">
        <v>2005</v>
      </c>
      <c r="B62" s="1080">
        <f aca="true" t="shared" si="11" ref="B62:G64">B23/B22*100-100</f>
        <v>-3.0679935128916327</v>
      </c>
      <c r="C62" s="1080">
        <f t="shared" si="11"/>
        <v>2.508649655637555</v>
      </c>
      <c r="D62" s="1080">
        <f t="shared" si="11"/>
        <v>1.7542743322048011</v>
      </c>
      <c r="E62" s="1065">
        <f t="shared" si="11"/>
        <v>4.050126844171345</v>
      </c>
      <c r="F62" s="1065">
        <f t="shared" si="11"/>
        <v>37.10896271384482</v>
      </c>
      <c r="G62" s="1065">
        <f t="shared" si="11"/>
        <v>-4.044254369283465</v>
      </c>
    </row>
    <row r="63" spans="1:7" s="1051" customFormat="1" ht="11.25" customHeight="1">
      <c r="A63" s="1056">
        <v>2006</v>
      </c>
      <c r="B63" s="1080">
        <f t="shared" si="11"/>
        <v>-1.4586744073367868</v>
      </c>
      <c r="C63" s="1080">
        <f t="shared" si="11"/>
        <v>-1.799949388092827</v>
      </c>
      <c r="D63" s="1080">
        <f t="shared" si="11"/>
        <v>2.073895574592896</v>
      </c>
      <c r="E63" s="1065">
        <f t="shared" si="11"/>
        <v>-22.163093846404806</v>
      </c>
      <c r="F63" s="1065">
        <f t="shared" si="11"/>
        <v>-10.465947063613172</v>
      </c>
      <c r="G63" s="1065">
        <f t="shared" si="11"/>
        <v>-1.394849969373979</v>
      </c>
    </row>
    <row r="64" spans="1:7" s="1051" customFormat="1" ht="11.25" customHeight="1">
      <c r="A64" s="1056">
        <v>2007</v>
      </c>
      <c r="B64" s="1080">
        <f t="shared" si="11"/>
        <v>-7.626229126596584</v>
      </c>
      <c r="C64" s="1080">
        <f t="shared" si="11"/>
        <v>-6.23027512258345</v>
      </c>
      <c r="D64" s="1080">
        <f t="shared" si="11"/>
        <v>-5.319088143348651</v>
      </c>
      <c r="E64" s="1065">
        <f t="shared" si="11"/>
        <v>-19.380779110356286</v>
      </c>
      <c r="F64" s="1065">
        <f t="shared" si="11"/>
        <v>49.73420188858722</v>
      </c>
      <c r="G64" s="1065">
        <f t="shared" si="11"/>
        <v>-7.88622459015393</v>
      </c>
    </row>
    <row r="65" s="1051" customFormat="1" ht="11.25" customHeight="1">
      <c r="A65" s="1050"/>
    </row>
    <row r="66" s="1051" customFormat="1" ht="11.25" customHeight="1">
      <c r="A66" s="1051" t="s">
        <v>163</v>
      </c>
    </row>
    <row r="67" s="1051" customFormat="1" ht="11.25" customHeight="1">
      <c r="A67" s="1083"/>
    </row>
    <row r="68" s="1051" customFormat="1" ht="11.25" customHeight="1">
      <c r="A68" s="1050"/>
    </row>
    <row r="69" s="1051" customFormat="1" ht="11.25" customHeight="1">
      <c r="A69" s="1050"/>
    </row>
    <row r="70" s="1051" customFormat="1" ht="11.25" customHeight="1">
      <c r="A70" s="1050"/>
    </row>
    <row r="71" s="1051" customFormat="1" ht="11.25" customHeight="1">
      <c r="A71" s="1050"/>
    </row>
    <row r="72" s="1051" customFormat="1" ht="11.25" customHeight="1">
      <c r="A72" s="1050"/>
    </row>
    <row r="73" s="1051" customFormat="1" ht="11.25" customHeight="1">
      <c r="A73" s="1050"/>
    </row>
    <row r="74" s="1051" customFormat="1" ht="11.25" customHeight="1">
      <c r="A74" s="1050"/>
    </row>
    <row r="75" s="1051" customFormat="1" ht="11.25" customHeight="1">
      <c r="A75" s="1050"/>
    </row>
    <row r="76" s="1051" customFormat="1" ht="11.25" customHeight="1">
      <c r="A76" s="1050"/>
    </row>
    <row r="77" s="1051" customFormat="1" ht="11.25" customHeight="1">
      <c r="A77" s="1050"/>
    </row>
    <row r="78" s="1051" customFormat="1" ht="11.25" customHeight="1">
      <c r="A78" s="1050"/>
    </row>
    <row r="79" s="1051" customFormat="1" ht="11.25" customHeight="1">
      <c r="A79" s="1050"/>
    </row>
    <row r="80" s="1051" customFormat="1" ht="11.25" customHeight="1">
      <c r="A80" s="1050"/>
    </row>
    <row r="81" s="1051" customFormat="1" ht="11.25" customHeight="1">
      <c r="A81" s="1050"/>
    </row>
    <row r="82" s="1051" customFormat="1" ht="11.25" customHeight="1">
      <c r="A82" s="1093"/>
    </row>
    <row r="83" s="1051" customFormat="1" ht="11.25" customHeight="1">
      <c r="A83" s="1050"/>
    </row>
    <row r="84" s="1051" customFormat="1" ht="11.25" customHeight="1">
      <c r="A84" s="1050"/>
    </row>
    <row r="85" s="1051" customFormat="1" ht="11.25" customHeight="1">
      <c r="A85" s="1050"/>
    </row>
    <row r="86" s="1051" customFormat="1" ht="11.25" customHeight="1">
      <c r="A86" s="1093"/>
    </row>
    <row r="87" s="1051" customFormat="1" ht="11.25" customHeight="1">
      <c r="A87" s="1050"/>
    </row>
    <row r="88" s="1051" customFormat="1" ht="11.25" customHeight="1">
      <c r="A88" s="1050"/>
    </row>
    <row r="89" s="1051" customFormat="1" ht="11.25" customHeight="1">
      <c r="A89" s="1050"/>
    </row>
    <row r="90" s="1051" customFormat="1" ht="11.25" customHeight="1">
      <c r="A90" s="1050"/>
    </row>
    <row r="91" s="1051" customFormat="1" ht="11.25" customHeight="1">
      <c r="A91" s="1050"/>
    </row>
    <row r="92" s="1051" customFormat="1" ht="11.25" customHeight="1">
      <c r="A92" s="1050"/>
    </row>
    <row r="93" s="1051" customFormat="1" ht="11.25" customHeight="1">
      <c r="A93" s="1050"/>
    </row>
    <row r="94" s="1051" customFormat="1" ht="11.25" customHeight="1">
      <c r="A94" s="1050"/>
    </row>
    <row r="95" s="1051" customFormat="1" ht="11.25" customHeight="1">
      <c r="A95" s="1050"/>
    </row>
    <row r="96" s="1051" customFormat="1" ht="11.25" customHeight="1">
      <c r="A96" s="1050"/>
    </row>
    <row r="97" s="1051" customFormat="1" ht="11.25" customHeight="1">
      <c r="A97" s="1050"/>
    </row>
    <row r="98" s="1051" customFormat="1" ht="11.25" customHeight="1">
      <c r="A98" s="1050"/>
    </row>
    <row r="99" s="1051" customFormat="1" ht="11.25" customHeight="1">
      <c r="A99" s="1050"/>
    </row>
    <row r="100" s="1051" customFormat="1" ht="11.25" customHeight="1">
      <c r="A100" s="1050"/>
    </row>
    <row r="101" s="1051" customFormat="1" ht="11.25" customHeight="1">
      <c r="A101" s="1050"/>
    </row>
    <row r="102" s="1051" customFormat="1" ht="11.25" customHeight="1">
      <c r="A102" s="1050"/>
    </row>
    <row r="103" s="1051" customFormat="1" ht="11.25" customHeight="1">
      <c r="A103" s="1050"/>
    </row>
    <row r="104" s="1051" customFormat="1" ht="11.25" customHeight="1">
      <c r="A104" s="1050"/>
    </row>
    <row r="105" s="1051" customFormat="1" ht="11.25" customHeight="1">
      <c r="A105" s="1050"/>
    </row>
    <row r="106" s="1051" customFormat="1" ht="11.25" customHeight="1">
      <c r="A106" s="1050"/>
    </row>
    <row r="107" s="1051" customFormat="1" ht="11.25" customHeight="1">
      <c r="A107" s="1050"/>
    </row>
    <row r="108" s="1051" customFormat="1" ht="11.25" customHeight="1">
      <c r="A108" s="1050"/>
    </row>
    <row r="109" s="1051" customFormat="1" ht="11.25" customHeight="1">
      <c r="A109" s="1050"/>
    </row>
    <row r="110" s="1051" customFormat="1" ht="11.25" customHeight="1">
      <c r="A110" s="1050"/>
    </row>
    <row r="111" s="1051" customFormat="1" ht="11.25" customHeight="1">
      <c r="A111" s="1050"/>
    </row>
    <row r="112" s="1051" customFormat="1" ht="11.25" customHeight="1">
      <c r="A112" s="1050"/>
    </row>
    <row r="113" s="1051" customFormat="1" ht="11.25" customHeight="1">
      <c r="A113" s="1050"/>
    </row>
    <row r="114" s="1051" customFormat="1" ht="11.25" customHeight="1">
      <c r="A114" s="1050"/>
    </row>
    <row r="115" s="1051" customFormat="1" ht="11.25" customHeight="1">
      <c r="A115" s="1050"/>
    </row>
    <row r="116" s="1051" customFormat="1" ht="11.25" customHeight="1">
      <c r="A116" s="1050"/>
    </row>
    <row r="117" s="1051" customFormat="1" ht="11.25" customHeight="1">
      <c r="A117" s="1050"/>
    </row>
    <row r="118" s="1051" customFormat="1" ht="11.25" customHeight="1">
      <c r="A118" s="1050"/>
    </row>
    <row r="119" s="1051" customFormat="1" ht="11.25" customHeight="1">
      <c r="A119" s="1050"/>
    </row>
    <row r="120" s="1051" customFormat="1" ht="11.25" customHeight="1">
      <c r="A120" s="1050"/>
    </row>
    <row r="121" s="1051" customFormat="1" ht="11.25" customHeight="1">
      <c r="A121" s="1050"/>
    </row>
    <row r="122" s="1051" customFormat="1" ht="11.25" customHeight="1">
      <c r="A122" s="1050"/>
    </row>
    <row r="123" s="1051" customFormat="1" ht="11.25" customHeight="1">
      <c r="A123" s="1050"/>
    </row>
    <row r="124" s="1051" customFormat="1" ht="11.25" customHeight="1">
      <c r="A124" s="1050"/>
    </row>
    <row r="125" s="1051" customFormat="1" ht="11.25" customHeight="1">
      <c r="A125" s="1050"/>
    </row>
    <row r="126" s="1051" customFormat="1" ht="11.25" customHeight="1">
      <c r="A126" s="1050"/>
    </row>
    <row r="127" s="1051" customFormat="1" ht="11.25" customHeight="1">
      <c r="A127" s="1050"/>
    </row>
    <row r="128" s="1051" customFormat="1" ht="11.25" customHeight="1">
      <c r="A128" s="1050"/>
    </row>
    <row r="129" s="1051" customFormat="1" ht="11.25" customHeight="1">
      <c r="A129" s="1050"/>
    </row>
    <row r="130" s="1051" customFormat="1" ht="11.25" customHeight="1">
      <c r="A130" s="1050"/>
    </row>
    <row r="131" s="1051" customFormat="1" ht="11.25" customHeight="1">
      <c r="A131" s="1050"/>
    </row>
    <row r="132" s="1051" customFormat="1" ht="11.25" customHeight="1">
      <c r="A132" s="1050"/>
    </row>
    <row r="133" s="1051" customFormat="1" ht="11.25" customHeight="1">
      <c r="A133" s="1050"/>
    </row>
    <row r="134" s="1051" customFormat="1" ht="11.25" customHeight="1">
      <c r="A134" s="1050"/>
    </row>
    <row r="135" s="1051" customFormat="1" ht="11.25" customHeight="1">
      <c r="A135" s="1050"/>
    </row>
    <row r="136" s="1051" customFormat="1" ht="11.25" customHeight="1">
      <c r="A136" s="1050"/>
    </row>
    <row r="137" s="1051" customFormat="1" ht="11.25" customHeight="1">
      <c r="A137" s="1050"/>
    </row>
    <row r="138" s="1051" customFormat="1" ht="11.25" customHeight="1">
      <c r="A138" s="1050"/>
    </row>
    <row r="139" s="1051" customFormat="1" ht="11.25" customHeight="1">
      <c r="A139" s="1050"/>
    </row>
    <row r="140" s="1051" customFormat="1" ht="11.25" customHeight="1">
      <c r="A140" s="1050"/>
    </row>
    <row r="141" s="1051" customFormat="1" ht="11.25" customHeight="1">
      <c r="A141" s="1050"/>
    </row>
    <row r="142" s="1051" customFormat="1" ht="11.25" customHeight="1">
      <c r="A142" s="1050"/>
    </row>
    <row r="143" s="1051" customFormat="1" ht="11.25" customHeight="1">
      <c r="A143" s="1050"/>
    </row>
    <row r="144" s="1051" customFormat="1" ht="11.25" customHeight="1">
      <c r="A144" s="1050"/>
    </row>
    <row r="145" s="1051" customFormat="1" ht="11.25" customHeight="1">
      <c r="A145" s="1050"/>
    </row>
    <row r="146" s="1051" customFormat="1" ht="11.25" customHeight="1">
      <c r="A146" s="1050"/>
    </row>
    <row r="147" s="1051" customFormat="1" ht="11.25" customHeight="1">
      <c r="A147" s="1050"/>
    </row>
    <row r="148" s="1051" customFormat="1" ht="11.25" customHeight="1">
      <c r="A148" s="1050"/>
    </row>
    <row r="149" s="1051" customFormat="1" ht="11.25" customHeight="1">
      <c r="A149" s="1050"/>
    </row>
    <row r="150" s="1051" customFormat="1" ht="11.25" customHeight="1">
      <c r="A150" s="1050"/>
    </row>
    <row r="151" s="1051" customFormat="1" ht="11.25" customHeight="1">
      <c r="A151" s="1050"/>
    </row>
    <row r="152" s="1051" customFormat="1" ht="11.25" customHeight="1">
      <c r="A152" s="1050"/>
    </row>
    <row r="153" s="1051" customFormat="1" ht="11.25" customHeight="1">
      <c r="A153" s="1050"/>
    </row>
    <row r="154" s="1051" customFormat="1" ht="11.25" customHeight="1">
      <c r="A154" s="1050"/>
    </row>
    <row r="155" s="1051" customFormat="1" ht="11.25" customHeight="1">
      <c r="A155" s="1050"/>
    </row>
    <row r="156" s="1051" customFormat="1" ht="11.25" customHeight="1">
      <c r="A156" s="1050"/>
    </row>
    <row r="157" s="1051" customFormat="1" ht="11.25" customHeight="1">
      <c r="A157" s="1050"/>
    </row>
    <row r="158" s="1051" customFormat="1" ht="11.25" customHeight="1">
      <c r="A158" s="1050"/>
    </row>
    <row r="159" s="1051" customFormat="1" ht="11.25" customHeight="1">
      <c r="A159" s="1050"/>
    </row>
    <row r="160" s="1051" customFormat="1" ht="11.25" customHeight="1">
      <c r="A160" s="1050"/>
    </row>
    <row r="161" s="1051" customFormat="1" ht="11.25" customHeight="1">
      <c r="A161" s="1050"/>
    </row>
    <row r="162" s="1051" customFormat="1" ht="11.25" customHeight="1">
      <c r="A162" s="1050"/>
    </row>
    <row r="163" s="1051" customFormat="1" ht="11.25" customHeight="1">
      <c r="A163" s="1050"/>
    </row>
    <row r="164" s="1051" customFormat="1" ht="11.25" customHeight="1">
      <c r="A164" s="1050"/>
    </row>
    <row r="165" s="1051" customFormat="1" ht="11.25" customHeight="1">
      <c r="A165" s="1050"/>
    </row>
    <row r="166" s="1051" customFormat="1" ht="11.25" customHeight="1">
      <c r="A166" s="1050"/>
    </row>
    <row r="167" s="1051" customFormat="1" ht="11.25" customHeight="1">
      <c r="A167" s="1050"/>
    </row>
    <row r="168" s="1051" customFormat="1" ht="11.25" customHeight="1">
      <c r="A168" s="1050"/>
    </row>
    <row r="169" s="1051" customFormat="1" ht="11.25" customHeight="1">
      <c r="A169" s="1050"/>
    </row>
    <row r="170" s="1051" customFormat="1" ht="11.25" customHeight="1">
      <c r="A170" s="1050"/>
    </row>
    <row r="171" s="1051" customFormat="1" ht="11.25" customHeight="1">
      <c r="A171" s="1050"/>
    </row>
    <row r="172" s="1051" customFormat="1" ht="11.25" customHeight="1">
      <c r="A172" s="1050"/>
    </row>
    <row r="173" s="1051" customFormat="1" ht="11.25" customHeight="1">
      <c r="A173" s="1050"/>
    </row>
    <row r="174" s="1051" customFormat="1" ht="11.25" customHeight="1">
      <c r="A174" s="1050"/>
    </row>
    <row r="175" s="1051" customFormat="1" ht="11.25" customHeight="1">
      <c r="A175" s="1050"/>
    </row>
    <row r="176" s="1051" customFormat="1" ht="11.25" customHeight="1">
      <c r="A176" s="1050"/>
    </row>
    <row r="177" s="1051" customFormat="1" ht="11.25" customHeight="1">
      <c r="A177" s="1050"/>
    </row>
    <row r="178" s="1051" customFormat="1" ht="11.25" customHeight="1">
      <c r="A178" s="1050"/>
    </row>
    <row r="179" s="1051" customFormat="1" ht="11.25" customHeight="1">
      <c r="A179" s="1050"/>
    </row>
    <row r="180" s="1051" customFormat="1" ht="11.25" customHeight="1">
      <c r="A180" s="1050"/>
    </row>
    <row r="181" s="1051" customFormat="1" ht="11.25" customHeight="1">
      <c r="A181" s="1050"/>
    </row>
    <row r="182" s="1051" customFormat="1" ht="11.25" customHeight="1">
      <c r="A182" s="1050"/>
    </row>
    <row r="183" s="1051" customFormat="1" ht="11.25" customHeight="1">
      <c r="A183" s="1050"/>
    </row>
    <row r="184" s="1051" customFormat="1" ht="11.25" customHeight="1">
      <c r="A184" s="1050"/>
    </row>
    <row r="185" s="1051" customFormat="1" ht="11.25" customHeight="1">
      <c r="A185" s="1050"/>
    </row>
    <row r="186" s="1051" customFormat="1" ht="11.25" customHeight="1">
      <c r="A186" s="1050"/>
    </row>
    <row r="187" s="1051" customFormat="1" ht="11.25" customHeight="1">
      <c r="A187" s="1050"/>
    </row>
    <row r="188" s="1051" customFormat="1" ht="11.25" customHeight="1">
      <c r="A188" s="1050"/>
    </row>
    <row r="189" s="1051" customFormat="1" ht="11.25" customHeight="1">
      <c r="A189" s="1050"/>
    </row>
    <row r="190" s="1051" customFormat="1" ht="11.25" customHeight="1">
      <c r="A190" s="1050"/>
    </row>
    <row r="191" s="1051" customFormat="1" ht="11.25" customHeight="1">
      <c r="A191" s="1050"/>
    </row>
    <row r="192" s="1051" customFormat="1" ht="11.25" customHeight="1">
      <c r="A192" s="1050"/>
    </row>
    <row r="193" s="1051" customFormat="1" ht="11.25" customHeight="1">
      <c r="A193" s="1050"/>
    </row>
    <row r="194" s="1051" customFormat="1" ht="11.25" customHeight="1">
      <c r="A194" s="1050"/>
    </row>
    <row r="195" s="1051" customFormat="1" ht="11.25" customHeight="1">
      <c r="A195" s="1050"/>
    </row>
    <row r="196" s="1051" customFormat="1" ht="11.25" customHeight="1">
      <c r="A196" s="1050"/>
    </row>
    <row r="197" s="1051" customFormat="1" ht="11.25" customHeight="1">
      <c r="A197" s="1050"/>
    </row>
    <row r="198" s="1051" customFormat="1" ht="11.25" customHeight="1">
      <c r="A198" s="1050"/>
    </row>
    <row r="199" s="1051" customFormat="1" ht="11.25" customHeight="1">
      <c r="A199" s="1050"/>
    </row>
    <row r="200" s="1051" customFormat="1" ht="11.25" customHeight="1">
      <c r="A200" s="1050"/>
    </row>
    <row r="201" s="1051" customFormat="1" ht="11.25" customHeight="1">
      <c r="A201" s="1050"/>
    </row>
    <row r="202" s="1051" customFormat="1" ht="11.25" customHeight="1">
      <c r="A202" s="1050"/>
    </row>
    <row r="203" s="1051" customFormat="1" ht="11.25" customHeight="1">
      <c r="A203" s="1050"/>
    </row>
    <row r="204" s="1051" customFormat="1" ht="11.25" customHeight="1">
      <c r="A204" s="1050"/>
    </row>
    <row r="205" s="1051" customFormat="1" ht="11.25" customHeight="1">
      <c r="A205" s="1050"/>
    </row>
    <row r="206" s="1051" customFormat="1" ht="11.25" customHeight="1">
      <c r="A206" s="1050"/>
    </row>
    <row r="207" s="1051" customFormat="1" ht="11.25" customHeight="1">
      <c r="A207" s="1050"/>
    </row>
    <row r="208" s="1051" customFormat="1" ht="11.25" customHeight="1">
      <c r="A208" s="1050"/>
    </row>
    <row r="209" s="1051" customFormat="1" ht="11.25" customHeight="1">
      <c r="A209" s="1050"/>
    </row>
    <row r="210" s="1051" customFormat="1" ht="11.25" customHeight="1">
      <c r="A210" s="1050"/>
    </row>
    <row r="211" s="1051" customFormat="1" ht="11.25" customHeight="1">
      <c r="A211" s="1050"/>
    </row>
    <row r="212" s="1051" customFormat="1" ht="11.25" customHeight="1">
      <c r="A212" s="1050"/>
    </row>
    <row r="213" s="1051" customFormat="1" ht="11.25" customHeight="1">
      <c r="A213" s="1050"/>
    </row>
    <row r="214" s="1051" customFormat="1" ht="11.25" customHeight="1">
      <c r="A214" s="1050"/>
    </row>
    <row r="215" s="1051" customFormat="1" ht="11.25" customHeight="1">
      <c r="A215" s="1050"/>
    </row>
    <row r="216" s="1051" customFormat="1" ht="11.25" customHeight="1">
      <c r="A216" s="1050"/>
    </row>
    <row r="217" s="1051" customFormat="1" ht="11.25" customHeight="1">
      <c r="A217" s="1050"/>
    </row>
    <row r="218" s="1051" customFormat="1" ht="11.25" customHeight="1">
      <c r="A218" s="1050"/>
    </row>
    <row r="219" s="1051" customFormat="1" ht="11.25" customHeight="1">
      <c r="A219" s="1050"/>
    </row>
    <row r="220" s="1051" customFormat="1" ht="11.25" customHeight="1">
      <c r="A220" s="1050"/>
    </row>
    <row r="221" s="1051" customFormat="1" ht="11.25" customHeight="1">
      <c r="A221" s="1050"/>
    </row>
    <row r="222" s="1051" customFormat="1" ht="11.25" customHeight="1">
      <c r="A222" s="1050"/>
    </row>
    <row r="223" s="1051" customFormat="1" ht="11.25" customHeight="1">
      <c r="A223" s="1050"/>
    </row>
    <row r="224" s="1051" customFormat="1" ht="11.25" customHeight="1">
      <c r="A224" s="1050"/>
    </row>
    <row r="225" s="1051" customFormat="1" ht="11.25" customHeight="1">
      <c r="A225" s="1050"/>
    </row>
    <row r="226" s="1051" customFormat="1" ht="11.25" customHeight="1">
      <c r="A226" s="1050"/>
    </row>
    <row r="227" s="1051" customFormat="1" ht="11.25" customHeight="1">
      <c r="A227" s="1050"/>
    </row>
    <row r="228" s="1051" customFormat="1" ht="11.25" customHeight="1">
      <c r="A228" s="1050"/>
    </row>
    <row r="229" s="1051" customFormat="1" ht="11.25" customHeight="1">
      <c r="A229" s="1050"/>
    </row>
    <row r="230" s="1051" customFormat="1" ht="11.25" customHeight="1">
      <c r="A230" s="1050"/>
    </row>
    <row r="231" s="1051" customFormat="1" ht="11.25" customHeight="1">
      <c r="A231" s="1050"/>
    </row>
    <row r="232" s="1051" customFormat="1" ht="11.25" customHeight="1">
      <c r="A232" s="1050"/>
    </row>
    <row r="233" s="1051" customFormat="1" ht="11.25" customHeight="1">
      <c r="A233" s="1050"/>
    </row>
    <row r="234" s="1051" customFormat="1" ht="11.25" customHeight="1">
      <c r="A234" s="1050"/>
    </row>
    <row r="235" s="1051" customFormat="1" ht="11.25" customHeight="1">
      <c r="A235" s="1050"/>
    </row>
    <row r="236" s="1051" customFormat="1" ht="11.25" customHeight="1">
      <c r="A236" s="1050"/>
    </row>
    <row r="237" s="1051" customFormat="1" ht="11.25" customHeight="1">
      <c r="A237" s="1050"/>
    </row>
    <row r="238" s="1051" customFormat="1" ht="11.25" customHeight="1">
      <c r="A238" s="1050"/>
    </row>
    <row r="239" s="1051" customFormat="1" ht="11.25" customHeight="1">
      <c r="A239" s="1050"/>
    </row>
    <row r="240" s="1051" customFormat="1" ht="11.25" customHeight="1">
      <c r="A240" s="1050"/>
    </row>
    <row r="241" s="1051" customFormat="1" ht="11.25" customHeight="1">
      <c r="A241" s="1050"/>
    </row>
    <row r="242" s="1051" customFormat="1" ht="11.25" customHeight="1">
      <c r="A242" s="1050"/>
    </row>
    <row r="243" s="1051" customFormat="1" ht="11.25" customHeight="1">
      <c r="A243" s="1050"/>
    </row>
    <row r="244" s="1051" customFormat="1" ht="11.25" customHeight="1">
      <c r="A244" s="1050"/>
    </row>
    <row r="245" s="1051" customFormat="1" ht="11.25" customHeight="1">
      <c r="A245" s="1050"/>
    </row>
    <row r="246" s="1051" customFormat="1" ht="11.25" customHeight="1">
      <c r="A246" s="1050"/>
    </row>
    <row r="247" s="1051" customFormat="1" ht="11.25" customHeight="1">
      <c r="A247" s="1050"/>
    </row>
    <row r="248" s="1051" customFormat="1" ht="11.25" customHeight="1">
      <c r="A248" s="1050"/>
    </row>
    <row r="249" s="1051" customFormat="1" ht="11.25" customHeight="1">
      <c r="A249" s="1050"/>
    </row>
    <row r="250" s="1051" customFormat="1" ht="11.25" customHeight="1">
      <c r="A250" s="1050"/>
    </row>
    <row r="251" s="1051" customFormat="1" ht="11.25" customHeight="1">
      <c r="A251" s="1050"/>
    </row>
    <row r="252" s="1051" customFormat="1" ht="11.25" customHeight="1">
      <c r="A252" s="1050"/>
    </row>
    <row r="253" s="1051" customFormat="1" ht="11.25" customHeight="1">
      <c r="A253" s="1050"/>
    </row>
    <row r="254" s="1051" customFormat="1" ht="11.25" customHeight="1">
      <c r="A254" s="1050"/>
    </row>
    <row r="255" s="1051" customFormat="1" ht="11.25" customHeight="1">
      <c r="A255" s="1050"/>
    </row>
    <row r="256" s="1051" customFormat="1" ht="11.25" customHeight="1">
      <c r="A256" s="1050"/>
    </row>
    <row r="257" s="1051" customFormat="1" ht="11.25" customHeight="1">
      <c r="A257" s="1050"/>
    </row>
    <row r="258" s="1051" customFormat="1" ht="11.25" customHeight="1">
      <c r="A258" s="1050"/>
    </row>
    <row r="259" s="1051" customFormat="1" ht="11.25" customHeight="1">
      <c r="A259" s="1050"/>
    </row>
    <row r="260" s="1051" customFormat="1" ht="11.25" customHeight="1">
      <c r="A260" s="1050"/>
    </row>
    <row r="261" s="1051" customFormat="1" ht="11.25" customHeight="1">
      <c r="A261" s="1050"/>
    </row>
    <row r="262" s="1051" customFormat="1" ht="11.25" customHeight="1">
      <c r="A262" s="1050"/>
    </row>
    <row r="263" s="1051" customFormat="1" ht="11.25" customHeight="1">
      <c r="A263" s="1050"/>
    </row>
    <row r="264" s="1051" customFormat="1" ht="11.25" customHeight="1">
      <c r="A264" s="1050"/>
    </row>
    <row r="265" s="1051" customFormat="1" ht="11.25" customHeight="1">
      <c r="A265" s="1050"/>
    </row>
    <row r="266" s="1051" customFormat="1" ht="11.25" customHeight="1">
      <c r="A266" s="1050"/>
    </row>
    <row r="267" s="1051" customFormat="1" ht="11.25" customHeight="1">
      <c r="A267" s="1050"/>
    </row>
    <row r="268" s="1051" customFormat="1" ht="11.25" customHeight="1">
      <c r="A268" s="1050"/>
    </row>
    <row r="269" s="1051" customFormat="1" ht="11.25" customHeight="1">
      <c r="A269" s="1050"/>
    </row>
    <row r="270" s="1051" customFormat="1" ht="11.25" customHeight="1">
      <c r="A270" s="1050"/>
    </row>
    <row r="271" s="1051" customFormat="1" ht="11.25" customHeight="1">
      <c r="A271" s="1050"/>
    </row>
    <row r="272" s="1051" customFormat="1" ht="11.25" customHeight="1">
      <c r="A272" s="1050"/>
    </row>
    <row r="273" s="1051" customFormat="1" ht="11.25" customHeight="1">
      <c r="A273" s="1050"/>
    </row>
    <row r="274" s="1051" customFormat="1" ht="11.25" customHeight="1">
      <c r="A274" s="1050"/>
    </row>
    <row r="275" s="1051" customFormat="1" ht="11.25" customHeight="1">
      <c r="A275" s="1050"/>
    </row>
    <row r="276" s="1051" customFormat="1" ht="11.25" customHeight="1">
      <c r="A276" s="1050"/>
    </row>
    <row r="277" s="1051" customFormat="1" ht="11.25" customHeight="1">
      <c r="A277" s="1050"/>
    </row>
    <row r="278" s="1051" customFormat="1" ht="11.25" customHeight="1">
      <c r="A278" s="1050"/>
    </row>
    <row r="279" s="1051" customFormat="1" ht="11.25" customHeight="1">
      <c r="A279" s="1050"/>
    </row>
    <row r="280" s="1051" customFormat="1" ht="11.25" customHeight="1">
      <c r="A280" s="1050"/>
    </row>
    <row r="281" s="1051" customFormat="1" ht="11.25" customHeight="1">
      <c r="A281" s="1050"/>
    </row>
    <row r="282" s="1051" customFormat="1" ht="11.25" customHeight="1">
      <c r="A282" s="1050"/>
    </row>
    <row r="283" s="1051" customFormat="1" ht="11.25" customHeight="1">
      <c r="A283" s="1050"/>
    </row>
    <row r="284" s="1051" customFormat="1" ht="11.25" customHeight="1">
      <c r="A284" s="1050"/>
    </row>
    <row r="285" s="1051" customFormat="1" ht="11.25" customHeight="1">
      <c r="A285" s="1050"/>
    </row>
    <row r="286" s="1051" customFormat="1" ht="11.25" customHeight="1">
      <c r="A286" s="1050"/>
    </row>
    <row r="287" s="1051" customFormat="1" ht="11.25" customHeight="1">
      <c r="A287" s="1050"/>
    </row>
    <row r="288" s="1051" customFormat="1" ht="11.25" customHeight="1">
      <c r="A288" s="1050"/>
    </row>
    <row r="289" s="1051" customFormat="1" ht="11.25" customHeight="1">
      <c r="A289" s="1050"/>
    </row>
    <row r="290" s="1051" customFormat="1" ht="11.25" customHeight="1">
      <c r="A290" s="1050"/>
    </row>
    <row r="291" s="1051" customFormat="1" ht="11.25" customHeight="1">
      <c r="A291" s="1050"/>
    </row>
    <row r="292" s="1051" customFormat="1" ht="11.25" customHeight="1">
      <c r="A292" s="1050"/>
    </row>
    <row r="293" s="1051" customFormat="1" ht="11.25" customHeight="1">
      <c r="A293" s="1050"/>
    </row>
    <row r="294" s="1051" customFormat="1" ht="11.25" customHeight="1">
      <c r="A294" s="1050"/>
    </row>
    <row r="295" s="1051" customFormat="1" ht="11.25" customHeight="1">
      <c r="A295" s="1050"/>
    </row>
    <row r="296" s="1051" customFormat="1" ht="11.25" customHeight="1">
      <c r="A296" s="1050"/>
    </row>
    <row r="297" s="1051" customFormat="1" ht="11.25" customHeight="1">
      <c r="A297" s="1050"/>
    </row>
    <row r="298" s="1051" customFormat="1" ht="11.25" customHeight="1">
      <c r="A298" s="1050"/>
    </row>
    <row r="299" s="1051" customFormat="1" ht="11.25" customHeight="1">
      <c r="A299" s="1050"/>
    </row>
    <row r="300" s="1051" customFormat="1" ht="11.25" customHeight="1">
      <c r="A300" s="1050"/>
    </row>
    <row r="301" s="1051" customFormat="1" ht="11.25" customHeight="1">
      <c r="A301" s="1050"/>
    </row>
    <row r="302" s="1051" customFormat="1" ht="11.25" customHeight="1">
      <c r="A302" s="1050"/>
    </row>
    <row r="303" s="1051" customFormat="1" ht="11.25" customHeight="1">
      <c r="A303" s="1050"/>
    </row>
    <row r="304" s="1051" customFormat="1" ht="11.25" customHeight="1">
      <c r="A304" s="1050"/>
    </row>
    <row r="305" s="1051" customFormat="1" ht="11.25" customHeight="1">
      <c r="A305" s="1050"/>
    </row>
    <row r="306" s="1051" customFormat="1" ht="11.25" customHeight="1">
      <c r="A306" s="1050"/>
    </row>
    <row r="307" s="1051" customFormat="1" ht="11.25" customHeight="1">
      <c r="A307" s="1050"/>
    </row>
    <row r="308" s="1051" customFormat="1" ht="11.25" customHeight="1">
      <c r="A308" s="1050"/>
    </row>
    <row r="309" s="1051" customFormat="1" ht="11.25" customHeight="1">
      <c r="A309" s="1050"/>
    </row>
    <row r="310" s="1051" customFormat="1" ht="11.25" customHeight="1">
      <c r="A310" s="1050"/>
    </row>
    <row r="311" s="1051" customFormat="1" ht="11.25" customHeight="1">
      <c r="A311" s="1050"/>
    </row>
    <row r="312" s="1051" customFormat="1" ht="11.25" customHeight="1">
      <c r="A312" s="1050"/>
    </row>
    <row r="313" s="1051" customFormat="1" ht="11.25" customHeight="1">
      <c r="A313" s="1050"/>
    </row>
    <row r="314" s="1051" customFormat="1" ht="11.25" customHeight="1">
      <c r="A314" s="1050"/>
    </row>
    <row r="315" s="1051" customFormat="1" ht="11.25" customHeight="1">
      <c r="A315" s="1050"/>
    </row>
    <row r="316" s="1051" customFormat="1" ht="11.25" customHeight="1">
      <c r="A316" s="1050"/>
    </row>
    <row r="317" s="1051" customFormat="1" ht="11.25" customHeight="1">
      <c r="A317" s="1050"/>
    </row>
    <row r="318" s="1051" customFormat="1" ht="11.25" customHeight="1">
      <c r="A318" s="1050"/>
    </row>
    <row r="319" s="1051" customFormat="1" ht="11.25" customHeight="1">
      <c r="A319" s="1050"/>
    </row>
    <row r="320" s="1051" customFormat="1" ht="11.25" customHeight="1">
      <c r="A320" s="1050"/>
    </row>
    <row r="321" s="1051" customFormat="1" ht="11.25" customHeight="1">
      <c r="A321" s="1050"/>
    </row>
    <row r="322" s="1051" customFormat="1" ht="11.25" customHeight="1">
      <c r="A322" s="1050"/>
    </row>
    <row r="323" s="1051" customFormat="1" ht="11.25" customHeight="1">
      <c r="A323" s="1050"/>
    </row>
    <row r="324" s="1051" customFormat="1" ht="11.25" customHeight="1">
      <c r="A324" s="1050"/>
    </row>
    <row r="325" s="1051" customFormat="1" ht="11.25" customHeight="1">
      <c r="A325" s="1050"/>
    </row>
    <row r="326" s="1051" customFormat="1" ht="11.25" customHeight="1">
      <c r="A326" s="1050"/>
    </row>
    <row r="327" s="1051" customFormat="1" ht="11.25" customHeight="1">
      <c r="A327" s="1050"/>
    </row>
    <row r="328" s="1051" customFormat="1" ht="11.25" customHeight="1">
      <c r="A328" s="1050"/>
    </row>
    <row r="329" s="1051" customFormat="1" ht="11.25" customHeight="1">
      <c r="A329" s="1050"/>
    </row>
    <row r="330" s="1051" customFormat="1" ht="11.25" customHeight="1">
      <c r="A330" s="1050"/>
    </row>
    <row r="331" s="1051" customFormat="1" ht="11.25" customHeight="1">
      <c r="A331" s="1050"/>
    </row>
    <row r="332" s="1051" customFormat="1" ht="11.25" customHeight="1">
      <c r="A332" s="1050"/>
    </row>
    <row r="333" s="1051" customFormat="1" ht="11.25" customHeight="1">
      <c r="A333" s="1050"/>
    </row>
    <row r="334" s="1051" customFormat="1" ht="11.25" customHeight="1">
      <c r="A334" s="1050"/>
    </row>
    <row r="335" s="1051" customFormat="1" ht="11.25" customHeight="1">
      <c r="A335" s="1050"/>
    </row>
    <row r="336" s="1051" customFormat="1" ht="11.25" customHeight="1">
      <c r="A336" s="1050"/>
    </row>
    <row r="337" s="1051" customFormat="1" ht="11.25" customHeight="1">
      <c r="A337" s="1050"/>
    </row>
    <row r="338" s="1051" customFormat="1" ht="11.25" customHeight="1">
      <c r="A338" s="1050"/>
    </row>
    <row r="339" s="1051" customFormat="1" ht="11.25" customHeight="1">
      <c r="A339" s="1050"/>
    </row>
    <row r="340" s="1051" customFormat="1" ht="11.25" customHeight="1">
      <c r="A340" s="1050"/>
    </row>
    <row r="341" s="1051" customFormat="1" ht="11.25" customHeight="1">
      <c r="A341" s="1050"/>
    </row>
    <row r="342" s="1051" customFormat="1" ht="11.25" customHeight="1">
      <c r="A342" s="1050"/>
    </row>
    <row r="343" s="1051" customFormat="1" ht="11.25" customHeight="1">
      <c r="A343" s="1050"/>
    </row>
    <row r="344" s="1051" customFormat="1" ht="11.25" customHeight="1">
      <c r="A344" s="1050"/>
    </row>
    <row r="345" s="1051" customFormat="1" ht="11.25" customHeight="1">
      <c r="A345" s="1050"/>
    </row>
    <row r="346" s="1051" customFormat="1" ht="11.25" customHeight="1">
      <c r="A346" s="1050"/>
    </row>
    <row r="347" s="1051" customFormat="1" ht="11.25" customHeight="1">
      <c r="A347" s="1050"/>
    </row>
    <row r="348" s="1051" customFormat="1" ht="11.25" customHeight="1">
      <c r="A348" s="1050"/>
    </row>
    <row r="349" s="1051" customFormat="1" ht="11.25" customHeight="1">
      <c r="A349" s="1050"/>
    </row>
    <row r="350" s="1051" customFormat="1" ht="11.25" customHeight="1">
      <c r="A350" s="1050"/>
    </row>
    <row r="351" s="1051" customFormat="1" ht="11.25" customHeight="1">
      <c r="A351" s="1050"/>
    </row>
    <row r="352" s="1051" customFormat="1" ht="11.25" customHeight="1">
      <c r="A352" s="1050"/>
    </row>
    <row r="353" s="1051" customFormat="1" ht="11.25" customHeight="1">
      <c r="A353" s="1050"/>
    </row>
    <row r="354" s="1051" customFormat="1" ht="11.25" customHeight="1">
      <c r="A354" s="1050"/>
    </row>
    <row r="355" s="1051" customFormat="1" ht="11.25" customHeight="1">
      <c r="A355" s="1050"/>
    </row>
    <row r="356" s="1051" customFormat="1" ht="11.25" customHeight="1">
      <c r="A356" s="1050"/>
    </row>
    <row r="357" s="1051" customFormat="1" ht="11.25" customHeight="1">
      <c r="A357" s="1050"/>
    </row>
    <row r="358" s="1051" customFormat="1" ht="11.25" customHeight="1">
      <c r="A358" s="1050"/>
    </row>
    <row r="359" s="1051" customFormat="1" ht="11.25" customHeight="1">
      <c r="A359" s="1050"/>
    </row>
    <row r="360" s="1051" customFormat="1" ht="11.25" customHeight="1">
      <c r="A360" s="1050"/>
    </row>
    <row r="361" s="1051" customFormat="1" ht="11.25" customHeight="1">
      <c r="A361" s="1050"/>
    </row>
    <row r="362" s="1051" customFormat="1" ht="11.25" customHeight="1">
      <c r="A362" s="1050"/>
    </row>
    <row r="363" s="1051" customFormat="1" ht="11.25" customHeight="1">
      <c r="A363" s="1050"/>
    </row>
    <row r="364" s="1051" customFormat="1" ht="11.25" customHeight="1">
      <c r="A364" s="1050"/>
    </row>
    <row r="365" s="1051" customFormat="1" ht="11.25" customHeight="1">
      <c r="A365" s="1050"/>
    </row>
    <row r="366" s="1051" customFormat="1" ht="11.25" customHeight="1">
      <c r="A366" s="1050"/>
    </row>
    <row r="367" s="1051" customFormat="1" ht="11.25" customHeight="1">
      <c r="A367" s="1050"/>
    </row>
    <row r="368" s="1051" customFormat="1" ht="11.25" customHeight="1">
      <c r="A368" s="1050"/>
    </row>
    <row r="369" s="1051" customFormat="1" ht="11.25" customHeight="1">
      <c r="A369" s="1050"/>
    </row>
    <row r="370" s="1051" customFormat="1" ht="11.25" customHeight="1">
      <c r="A370" s="1050"/>
    </row>
    <row r="371" s="1051" customFormat="1" ht="11.25" customHeight="1">
      <c r="A371" s="1050"/>
    </row>
    <row r="372" s="1051" customFormat="1" ht="11.25" customHeight="1">
      <c r="A372" s="1050"/>
    </row>
    <row r="373" s="1051" customFormat="1" ht="11.25" customHeight="1">
      <c r="A373" s="1050"/>
    </row>
    <row r="374" s="1051" customFormat="1" ht="11.25" customHeight="1">
      <c r="A374" s="1050"/>
    </row>
    <row r="375" s="1051" customFormat="1" ht="11.25" customHeight="1">
      <c r="A375" s="1050"/>
    </row>
    <row r="376" s="1051" customFormat="1" ht="11.25" customHeight="1">
      <c r="A376" s="1050"/>
    </row>
    <row r="377" s="1051" customFormat="1" ht="11.25" customHeight="1">
      <c r="A377" s="1050"/>
    </row>
    <row r="378" s="1051" customFormat="1" ht="11.25" customHeight="1">
      <c r="A378" s="1050"/>
    </row>
    <row r="379" s="1051" customFormat="1" ht="11.25" customHeight="1">
      <c r="A379" s="1050"/>
    </row>
    <row r="380" s="1051" customFormat="1" ht="11.25" customHeight="1">
      <c r="A380" s="1050"/>
    </row>
    <row r="381" s="1051" customFormat="1" ht="11.25" customHeight="1">
      <c r="A381" s="1050"/>
    </row>
    <row r="382" s="1051" customFormat="1" ht="11.25" customHeight="1">
      <c r="A382" s="1050"/>
    </row>
    <row r="383" s="1051" customFormat="1" ht="11.25" customHeight="1">
      <c r="A383" s="1050"/>
    </row>
    <row r="384" s="1051" customFormat="1" ht="11.25" customHeight="1">
      <c r="A384" s="1050"/>
    </row>
    <row r="385" s="1051" customFormat="1" ht="11.25" customHeight="1">
      <c r="A385" s="1050"/>
    </row>
    <row r="386" s="1051" customFormat="1" ht="11.25" customHeight="1">
      <c r="A386" s="1050"/>
    </row>
    <row r="387" s="1051" customFormat="1" ht="11.25" customHeight="1">
      <c r="A387" s="1050"/>
    </row>
    <row r="388" s="1051" customFormat="1" ht="11.25" customHeight="1">
      <c r="A388" s="1050"/>
    </row>
    <row r="389" s="1051" customFormat="1" ht="11.25" customHeight="1">
      <c r="A389" s="1050"/>
    </row>
    <row r="390" s="1051" customFormat="1" ht="11.25" customHeight="1">
      <c r="A390" s="1050"/>
    </row>
    <row r="391" s="1051" customFormat="1" ht="11.25" customHeight="1">
      <c r="A391" s="1050"/>
    </row>
    <row r="392" s="1051" customFormat="1" ht="11.25" customHeight="1">
      <c r="A392" s="1050"/>
    </row>
    <row r="393" s="1051" customFormat="1" ht="11.25" customHeight="1">
      <c r="A393" s="1050"/>
    </row>
    <row r="394" s="1051" customFormat="1" ht="11.25" customHeight="1">
      <c r="A394" s="1050"/>
    </row>
    <row r="395" s="1051" customFormat="1" ht="11.25" customHeight="1">
      <c r="A395" s="1050"/>
    </row>
    <row r="396" s="1051" customFormat="1" ht="11.25" customHeight="1">
      <c r="A396" s="1050"/>
    </row>
    <row r="397" s="1051" customFormat="1" ht="11.25" customHeight="1">
      <c r="A397" s="1050"/>
    </row>
    <row r="398" s="1051" customFormat="1" ht="11.25" customHeight="1">
      <c r="A398" s="1050"/>
    </row>
    <row r="399" s="1051" customFormat="1" ht="11.25" customHeight="1">
      <c r="A399" s="1050"/>
    </row>
    <row r="400" s="1051" customFormat="1" ht="11.25" customHeight="1">
      <c r="A400" s="1050"/>
    </row>
    <row r="401" s="1051" customFormat="1" ht="11.25" customHeight="1">
      <c r="A401" s="1050"/>
    </row>
    <row r="402" s="1051" customFormat="1" ht="11.25" customHeight="1">
      <c r="A402" s="1050"/>
    </row>
    <row r="403" s="1051" customFormat="1" ht="11.25" customHeight="1">
      <c r="A403" s="1050"/>
    </row>
    <row r="404" s="1051" customFormat="1" ht="11.25" customHeight="1">
      <c r="A404" s="1050"/>
    </row>
    <row r="405" s="1051" customFormat="1" ht="11.25" customHeight="1">
      <c r="A405" s="1050"/>
    </row>
    <row r="406" s="1051" customFormat="1" ht="11.25" customHeight="1">
      <c r="A406" s="1050"/>
    </row>
    <row r="407" s="1051" customFormat="1" ht="11.25" customHeight="1">
      <c r="A407" s="1050"/>
    </row>
    <row r="408" s="1051" customFormat="1" ht="11.25" customHeight="1">
      <c r="A408" s="1050"/>
    </row>
    <row r="409" s="1051" customFormat="1" ht="11.25" customHeight="1">
      <c r="A409" s="1050"/>
    </row>
    <row r="410" s="1051" customFormat="1" ht="11.25" customHeight="1">
      <c r="A410" s="1050"/>
    </row>
    <row r="411" s="1051" customFormat="1" ht="11.25" customHeight="1">
      <c r="A411" s="1050"/>
    </row>
    <row r="412" s="1051" customFormat="1" ht="11.25" customHeight="1">
      <c r="A412" s="1050"/>
    </row>
    <row r="413" s="1051" customFormat="1" ht="11.25" customHeight="1">
      <c r="A413" s="1050"/>
    </row>
    <row r="414" s="1051" customFormat="1" ht="11.25" customHeight="1">
      <c r="A414" s="1050"/>
    </row>
    <row r="415" s="1051" customFormat="1" ht="11.25" customHeight="1">
      <c r="A415" s="1050"/>
    </row>
    <row r="416" s="1051" customFormat="1" ht="11.25" customHeight="1">
      <c r="A416" s="1050"/>
    </row>
    <row r="417" s="1051" customFormat="1" ht="11.25" customHeight="1">
      <c r="A417" s="1050"/>
    </row>
    <row r="418" s="1051" customFormat="1" ht="11.25" customHeight="1">
      <c r="A418" s="1050"/>
    </row>
    <row r="419" s="1051" customFormat="1" ht="11.25" customHeight="1">
      <c r="A419" s="1050"/>
    </row>
    <row r="420" s="1051" customFormat="1" ht="11.25" customHeight="1">
      <c r="A420" s="1050"/>
    </row>
    <row r="421" s="1051" customFormat="1" ht="11.25" customHeight="1">
      <c r="A421" s="1050"/>
    </row>
    <row r="422" s="1051" customFormat="1" ht="11.25" customHeight="1">
      <c r="A422" s="1050"/>
    </row>
    <row r="423" s="1051" customFormat="1" ht="11.25" customHeight="1">
      <c r="A423" s="1050"/>
    </row>
    <row r="424" s="1051" customFormat="1" ht="11.25" customHeight="1">
      <c r="A424" s="1050"/>
    </row>
    <row r="425" s="1051" customFormat="1" ht="11.25" customHeight="1">
      <c r="A425" s="1050"/>
    </row>
    <row r="426" s="1051" customFormat="1" ht="11.25" customHeight="1">
      <c r="A426" s="1050"/>
    </row>
    <row r="427" s="1051" customFormat="1" ht="11.25" customHeight="1">
      <c r="A427" s="1050"/>
    </row>
    <row r="428" s="1051" customFormat="1" ht="11.25" customHeight="1">
      <c r="A428" s="1050"/>
    </row>
    <row r="429" s="1051" customFormat="1" ht="11.25" customHeight="1">
      <c r="A429" s="1050"/>
    </row>
    <row r="430" s="1051" customFormat="1" ht="11.25" customHeight="1">
      <c r="A430" s="1050"/>
    </row>
    <row r="431" s="1051" customFormat="1" ht="11.25" customHeight="1">
      <c r="A431" s="1050"/>
    </row>
    <row r="432" s="1051" customFormat="1" ht="11.25" customHeight="1">
      <c r="A432" s="1050"/>
    </row>
    <row r="433" s="1051" customFormat="1" ht="11.25" customHeight="1">
      <c r="A433" s="1050"/>
    </row>
    <row r="434" s="1051" customFormat="1" ht="11.25" customHeight="1">
      <c r="A434" s="1050"/>
    </row>
    <row r="435" s="1051" customFormat="1" ht="11.25" customHeight="1">
      <c r="A435" s="1050"/>
    </row>
    <row r="436" s="1051" customFormat="1" ht="11.25" customHeight="1">
      <c r="A436" s="1050"/>
    </row>
    <row r="437" s="1051" customFormat="1" ht="11.25" customHeight="1">
      <c r="A437" s="1050"/>
    </row>
    <row r="438" s="1051" customFormat="1" ht="11.25" customHeight="1">
      <c r="A438" s="1050"/>
    </row>
    <row r="439" s="1051" customFormat="1" ht="11.25" customHeight="1">
      <c r="A439" s="1050"/>
    </row>
    <row r="440" s="1051" customFormat="1" ht="11.25" customHeight="1">
      <c r="A440" s="1050"/>
    </row>
    <row r="441" s="1051" customFormat="1" ht="11.25" customHeight="1">
      <c r="A441" s="1050"/>
    </row>
    <row r="442" s="1051" customFormat="1" ht="11.25" customHeight="1">
      <c r="A442" s="1050"/>
    </row>
    <row r="443" s="1051" customFormat="1" ht="11.25" customHeight="1">
      <c r="A443" s="1050"/>
    </row>
    <row r="444" s="1051" customFormat="1" ht="11.25" customHeight="1">
      <c r="A444" s="1050"/>
    </row>
    <row r="445" s="1051" customFormat="1" ht="11.25" customHeight="1">
      <c r="A445" s="1050"/>
    </row>
    <row r="446" s="1051" customFormat="1" ht="11.25" customHeight="1">
      <c r="A446" s="1050"/>
    </row>
    <row r="447" s="1051" customFormat="1" ht="11.25" customHeight="1">
      <c r="A447" s="1050"/>
    </row>
    <row r="448" s="1051" customFormat="1" ht="11.25" customHeight="1">
      <c r="A448" s="1050"/>
    </row>
    <row r="449" s="1051" customFormat="1" ht="11.25" customHeight="1">
      <c r="A449" s="1050"/>
    </row>
    <row r="450" s="1051" customFormat="1" ht="11.25" customHeight="1">
      <c r="A450" s="1050"/>
    </row>
    <row r="451" s="1051" customFormat="1" ht="11.25" customHeight="1">
      <c r="A451" s="1050"/>
    </row>
    <row r="452" s="1051" customFormat="1" ht="11.25" customHeight="1">
      <c r="A452" s="1050"/>
    </row>
    <row r="453" s="1051" customFormat="1" ht="11.25" customHeight="1">
      <c r="A453" s="1050"/>
    </row>
    <row r="454" s="1051" customFormat="1" ht="11.25" customHeight="1">
      <c r="A454" s="1050"/>
    </row>
    <row r="455" s="1051" customFormat="1" ht="11.25" customHeight="1">
      <c r="A455" s="1050"/>
    </row>
    <row r="456" s="1051" customFormat="1" ht="11.25" customHeight="1">
      <c r="A456" s="1050"/>
    </row>
    <row r="457" s="1051" customFormat="1" ht="11.25" customHeight="1">
      <c r="A457" s="1050"/>
    </row>
    <row r="458" s="1051" customFormat="1" ht="11.25" customHeight="1">
      <c r="A458" s="1050"/>
    </row>
    <row r="459" s="1051" customFormat="1" ht="11.25" customHeight="1">
      <c r="A459" s="1050"/>
    </row>
    <row r="460" s="1051" customFormat="1" ht="11.25" customHeight="1">
      <c r="A460" s="1050"/>
    </row>
    <row r="461" s="1051" customFormat="1" ht="11.25" customHeight="1">
      <c r="A461" s="1050"/>
    </row>
    <row r="462" s="1051" customFormat="1" ht="11.25" customHeight="1">
      <c r="A462" s="1050"/>
    </row>
    <row r="463" s="1051" customFormat="1" ht="11.25" customHeight="1">
      <c r="A463" s="1050"/>
    </row>
    <row r="464" s="1051" customFormat="1" ht="11.25" customHeight="1">
      <c r="A464" s="1050"/>
    </row>
    <row r="465" s="1051" customFormat="1" ht="11.25" customHeight="1">
      <c r="A465" s="1050"/>
    </row>
    <row r="466" s="1051" customFormat="1" ht="11.25" customHeight="1">
      <c r="A466" s="1050"/>
    </row>
    <row r="467" s="1051" customFormat="1" ht="11.25" customHeight="1">
      <c r="A467" s="1050"/>
    </row>
    <row r="468" s="1051" customFormat="1" ht="11.25" customHeight="1">
      <c r="A468" s="1050"/>
    </row>
    <row r="469" s="1051" customFormat="1" ht="11.25" customHeight="1">
      <c r="A469" s="1050"/>
    </row>
    <row r="470" s="1051" customFormat="1" ht="11.25" customHeight="1">
      <c r="A470" s="1050"/>
    </row>
    <row r="471" s="1051" customFormat="1" ht="11.25" customHeight="1">
      <c r="A471" s="1050"/>
    </row>
    <row r="472" s="1051" customFormat="1" ht="11.25" customHeight="1">
      <c r="A472" s="1050"/>
    </row>
    <row r="473" s="1051" customFormat="1" ht="11.25" customHeight="1">
      <c r="A473" s="1050"/>
    </row>
    <row r="474" s="1051" customFormat="1" ht="11.25" customHeight="1">
      <c r="A474" s="1050"/>
    </row>
    <row r="475" s="1051" customFormat="1" ht="11.25" customHeight="1">
      <c r="A475" s="1050"/>
    </row>
    <row r="476" s="1051" customFormat="1" ht="11.25" customHeight="1">
      <c r="A476" s="1050"/>
    </row>
    <row r="477" s="1051" customFormat="1" ht="11.25" customHeight="1">
      <c r="A477" s="1050"/>
    </row>
    <row r="478" s="1051" customFormat="1" ht="11.25" customHeight="1">
      <c r="A478" s="1050"/>
    </row>
    <row r="479" s="1051" customFormat="1" ht="11.25" customHeight="1">
      <c r="A479" s="1050"/>
    </row>
    <row r="480" s="1051" customFormat="1" ht="11.25" customHeight="1">
      <c r="A480" s="1050"/>
    </row>
    <row r="481" s="1051" customFormat="1" ht="11.25" customHeight="1">
      <c r="A481" s="1050"/>
    </row>
    <row r="482" s="1051" customFormat="1" ht="11.25" customHeight="1">
      <c r="A482" s="1050"/>
    </row>
    <row r="483" s="1051" customFormat="1" ht="11.25" customHeight="1">
      <c r="A483" s="1050"/>
    </row>
    <row r="484" s="1051" customFormat="1" ht="11.25" customHeight="1">
      <c r="A484" s="1050"/>
    </row>
    <row r="485" s="1051" customFormat="1" ht="11.25" customHeight="1">
      <c r="A485" s="1050"/>
    </row>
    <row r="486" s="1051" customFormat="1" ht="11.25" customHeight="1">
      <c r="A486" s="1050"/>
    </row>
    <row r="487" s="1051" customFormat="1" ht="11.25" customHeight="1">
      <c r="A487" s="1050"/>
    </row>
    <row r="488" s="1051" customFormat="1" ht="11.25" customHeight="1">
      <c r="A488" s="1050"/>
    </row>
    <row r="489" s="1051" customFormat="1" ht="11.25" customHeight="1">
      <c r="A489" s="1050"/>
    </row>
    <row r="490" s="1051" customFormat="1" ht="11.25" customHeight="1">
      <c r="A490" s="1050"/>
    </row>
    <row r="491" s="1051" customFormat="1" ht="11.25" customHeight="1">
      <c r="A491" s="1050"/>
    </row>
    <row r="492" s="1051" customFormat="1" ht="11.25" customHeight="1">
      <c r="A492" s="1050"/>
    </row>
    <row r="493" s="1051" customFormat="1" ht="11.25" customHeight="1">
      <c r="A493" s="1050"/>
    </row>
    <row r="494" s="1051" customFormat="1" ht="11.25" customHeight="1">
      <c r="A494" s="1050"/>
    </row>
    <row r="495" s="1051" customFormat="1" ht="11.25" customHeight="1">
      <c r="A495" s="1050"/>
    </row>
    <row r="496" s="1051" customFormat="1" ht="11.25" customHeight="1">
      <c r="A496" s="1050"/>
    </row>
    <row r="497" s="1051" customFormat="1" ht="11.25" customHeight="1">
      <c r="A497" s="1050"/>
    </row>
    <row r="498" s="1051" customFormat="1" ht="11.25" customHeight="1">
      <c r="A498" s="1050"/>
    </row>
    <row r="499" s="1051" customFormat="1" ht="11.25" customHeight="1">
      <c r="A499" s="1050"/>
    </row>
    <row r="500" s="1051" customFormat="1" ht="11.25" customHeight="1">
      <c r="A500" s="1050"/>
    </row>
    <row r="501" s="1051" customFormat="1" ht="11.25" customHeight="1">
      <c r="A501" s="1050"/>
    </row>
    <row r="502" s="1051" customFormat="1" ht="11.25" customHeight="1">
      <c r="A502" s="1050"/>
    </row>
    <row r="503" s="1051" customFormat="1" ht="11.25" customHeight="1">
      <c r="A503" s="1050"/>
    </row>
    <row r="504" s="1051" customFormat="1" ht="11.25" customHeight="1">
      <c r="A504" s="1050"/>
    </row>
    <row r="505" s="1051" customFormat="1" ht="11.25" customHeight="1">
      <c r="A505" s="1050"/>
    </row>
    <row r="506" s="1051" customFormat="1" ht="11.25" customHeight="1">
      <c r="A506" s="1050"/>
    </row>
    <row r="507" s="1051" customFormat="1" ht="11.25" customHeight="1">
      <c r="A507" s="1050"/>
    </row>
    <row r="508" s="1051" customFormat="1" ht="11.25" customHeight="1">
      <c r="A508" s="1050"/>
    </row>
    <row r="509" s="1051" customFormat="1" ht="11.25" customHeight="1">
      <c r="A509" s="1050"/>
    </row>
    <row r="510" s="1051" customFormat="1" ht="11.25" customHeight="1">
      <c r="A510" s="1050"/>
    </row>
    <row r="511" s="1051" customFormat="1" ht="11.25" customHeight="1">
      <c r="A511" s="1050"/>
    </row>
    <row r="512" s="1051" customFormat="1" ht="11.25" customHeight="1">
      <c r="A512" s="1050"/>
    </row>
    <row r="513" s="1051" customFormat="1" ht="11.25" customHeight="1">
      <c r="A513" s="1050"/>
    </row>
    <row r="514" s="1051" customFormat="1" ht="11.25" customHeight="1">
      <c r="A514" s="1050"/>
    </row>
    <row r="515" s="1051" customFormat="1" ht="11.25" customHeight="1">
      <c r="A515" s="1050"/>
    </row>
    <row r="516" s="1051" customFormat="1" ht="11.25" customHeight="1">
      <c r="A516" s="1050"/>
    </row>
    <row r="517" s="1051" customFormat="1" ht="11.25" customHeight="1">
      <c r="A517" s="1050"/>
    </row>
    <row r="518" s="1051" customFormat="1" ht="11.25" customHeight="1">
      <c r="A518" s="1050"/>
    </row>
    <row r="519" s="1051" customFormat="1" ht="11.25" customHeight="1">
      <c r="A519" s="1050"/>
    </row>
    <row r="520" s="1051" customFormat="1" ht="11.25" customHeight="1">
      <c r="A520" s="1050"/>
    </row>
    <row r="521" s="1051" customFormat="1" ht="11.25" customHeight="1">
      <c r="A521" s="1050"/>
    </row>
    <row r="522" s="1051" customFormat="1" ht="11.25" customHeight="1">
      <c r="A522" s="1050"/>
    </row>
    <row r="523" s="1051" customFormat="1" ht="11.25" customHeight="1">
      <c r="A523" s="1050"/>
    </row>
    <row r="524" s="1051" customFormat="1" ht="11.25" customHeight="1">
      <c r="A524" s="1050"/>
    </row>
    <row r="525" s="1051" customFormat="1" ht="11.25" customHeight="1">
      <c r="A525" s="1050"/>
    </row>
    <row r="526" s="1051" customFormat="1" ht="11.25" customHeight="1">
      <c r="A526" s="1050"/>
    </row>
    <row r="527" s="1051" customFormat="1" ht="11.25" customHeight="1">
      <c r="A527" s="1050"/>
    </row>
    <row r="528" s="1051" customFormat="1" ht="11.25" customHeight="1">
      <c r="A528" s="1050"/>
    </row>
    <row r="529" s="1051" customFormat="1" ht="11.25" customHeight="1">
      <c r="A529" s="1050"/>
    </row>
    <row r="530" s="1051" customFormat="1" ht="11.25" customHeight="1">
      <c r="A530" s="1050"/>
    </row>
    <row r="531" s="1051" customFormat="1" ht="11.25" customHeight="1">
      <c r="A531" s="1050"/>
    </row>
    <row r="532" s="1051" customFormat="1" ht="11.25" customHeight="1">
      <c r="A532" s="1050"/>
    </row>
    <row r="533" s="1051" customFormat="1" ht="11.25" customHeight="1">
      <c r="A533" s="1050"/>
    </row>
    <row r="534" s="1051" customFormat="1" ht="11.25" customHeight="1">
      <c r="A534" s="1050"/>
    </row>
    <row r="535" s="1051" customFormat="1" ht="11.25" customHeight="1">
      <c r="A535" s="1050"/>
    </row>
    <row r="536" s="1051" customFormat="1" ht="11.25" customHeight="1">
      <c r="A536" s="1050"/>
    </row>
    <row r="537" s="1051" customFormat="1" ht="11.25" customHeight="1">
      <c r="A537" s="1050"/>
    </row>
    <row r="538" s="1051" customFormat="1" ht="11.25" customHeight="1">
      <c r="A538" s="1050"/>
    </row>
    <row r="539" s="1051" customFormat="1" ht="11.25" customHeight="1">
      <c r="A539" s="1050"/>
    </row>
    <row r="540" s="1051" customFormat="1" ht="11.25" customHeight="1">
      <c r="A540" s="1050"/>
    </row>
    <row r="541" s="1051" customFormat="1" ht="11.25" customHeight="1">
      <c r="A541" s="1050"/>
    </row>
    <row r="542" s="1051" customFormat="1" ht="11.25" customHeight="1">
      <c r="A542" s="1050"/>
    </row>
    <row r="543" s="1051" customFormat="1" ht="11.25" customHeight="1">
      <c r="A543" s="1050"/>
    </row>
    <row r="544" s="1051" customFormat="1" ht="11.25" customHeight="1">
      <c r="A544" s="1050"/>
    </row>
    <row r="545" s="1051" customFormat="1" ht="11.25" customHeight="1">
      <c r="A545" s="1050"/>
    </row>
    <row r="546" s="1051" customFormat="1" ht="11.25" customHeight="1">
      <c r="A546" s="1050"/>
    </row>
    <row r="547" s="1051" customFormat="1" ht="11.25" customHeight="1">
      <c r="A547" s="1050"/>
    </row>
    <row r="548" s="1051" customFormat="1" ht="11.25" customHeight="1">
      <c r="A548" s="1050"/>
    </row>
    <row r="549" s="1051" customFormat="1" ht="11.25" customHeight="1">
      <c r="A549" s="1050"/>
    </row>
    <row r="550" s="1051" customFormat="1" ht="11.25" customHeight="1">
      <c r="A550" s="1050"/>
    </row>
    <row r="551" s="1051" customFormat="1" ht="11.25" customHeight="1">
      <c r="A551" s="1050"/>
    </row>
    <row r="552" s="1051" customFormat="1" ht="11.25" customHeight="1">
      <c r="A552" s="1050"/>
    </row>
    <row r="553" s="1051" customFormat="1" ht="11.25" customHeight="1">
      <c r="A553" s="1050"/>
    </row>
    <row r="554" s="1051" customFormat="1" ht="11.25" customHeight="1">
      <c r="A554" s="1050"/>
    </row>
    <row r="555" s="1051" customFormat="1" ht="11.25" customHeight="1">
      <c r="A555" s="1050"/>
    </row>
    <row r="556" s="1051" customFormat="1" ht="11.25" customHeight="1">
      <c r="A556" s="1050"/>
    </row>
    <row r="557" s="1051" customFormat="1" ht="11.25" customHeight="1">
      <c r="A557" s="1050"/>
    </row>
    <row r="558" s="1051" customFormat="1" ht="11.25" customHeight="1">
      <c r="A558" s="1050"/>
    </row>
    <row r="559" s="1051" customFormat="1" ht="11.25" customHeight="1">
      <c r="A559" s="1050"/>
    </row>
    <row r="560" s="1051" customFormat="1" ht="11.25" customHeight="1">
      <c r="A560" s="1050"/>
    </row>
    <row r="561" s="1051" customFormat="1" ht="11.25" customHeight="1">
      <c r="A561" s="1050"/>
    </row>
    <row r="562" s="1051" customFormat="1" ht="11.25" customHeight="1">
      <c r="A562" s="1050"/>
    </row>
    <row r="563" s="1051" customFormat="1" ht="11.25" customHeight="1">
      <c r="A563" s="1050"/>
    </row>
    <row r="564" s="1051" customFormat="1" ht="11.25" customHeight="1">
      <c r="A564" s="1050"/>
    </row>
    <row r="565" s="1051" customFormat="1" ht="11.25" customHeight="1">
      <c r="A565" s="1050"/>
    </row>
    <row r="566" s="1051" customFormat="1" ht="11.25" customHeight="1">
      <c r="A566" s="1050"/>
    </row>
    <row r="567" s="1051" customFormat="1" ht="11.25" customHeight="1">
      <c r="A567" s="1050"/>
    </row>
    <row r="568" s="1051" customFormat="1" ht="11.25" customHeight="1">
      <c r="A568" s="1050"/>
    </row>
    <row r="569" s="1051" customFormat="1" ht="11.25" customHeight="1">
      <c r="A569" s="1050"/>
    </row>
    <row r="570" s="1051" customFormat="1" ht="11.25" customHeight="1">
      <c r="A570" s="1050"/>
    </row>
    <row r="571" s="1051" customFormat="1" ht="11.25" customHeight="1">
      <c r="A571" s="1050"/>
    </row>
    <row r="572" s="1051" customFormat="1" ht="11.25" customHeight="1">
      <c r="A572" s="1050"/>
    </row>
    <row r="573" s="1051" customFormat="1" ht="11.25" customHeight="1">
      <c r="A573" s="1050"/>
    </row>
    <row r="574" s="1051" customFormat="1" ht="11.25" customHeight="1">
      <c r="A574" s="1050"/>
    </row>
    <row r="575" s="1051" customFormat="1" ht="11.25" customHeight="1">
      <c r="A575" s="1050"/>
    </row>
    <row r="576" s="1051" customFormat="1" ht="11.25" customHeight="1">
      <c r="A576" s="1050"/>
    </row>
    <row r="577" s="1051" customFormat="1" ht="11.25" customHeight="1">
      <c r="A577" s="1050"/>
    </row>
    <row r="578" s="1051" customFormat="1" ht="11.25" customHeight="1">
      <c r="A578" s="1050"/>
    </row>
    <row r="579" s="1051" customFormat="1" ht="11.25" customHeight="1">
      <c r="A579" s="1050"/>
    </row>
    <row r="580" s="1051" customFormat="1" ht="11.25" customHeight="1">
      <c r="A580" s="1050"/>
    </row>
    <row r="581" s="1051" customFormat="1" ht="11.25" customHeight="1">
      <c r="A581" s="1050"/>
    </row>
    <row r="582" s="1051" customFormat="1" ht="11.25" customHeight="1">
      <c r="A582" s="1050"/>
    </row>
    <row r="583" s="1051" customFormat="1" ht="11.25" customHeight="1">
      <c r="A583" s="1050"/>
    </row>
    <row r="584" s="1051" customFormat="1" ht="11.25" customHeight="1">
      <c r="A584" s="1050"/>
    </row>
    <row r="585" s="1051" customFormat="1" ht="11.25" customHeight="1">
      <c r="A585" s="1050"/>
    </row>
    <row r="586" s="1051" customFormat="1" ht="11.25" customHeight="1">
      <c r="A586" s="1050"/>
    </row>
    <row r="587" s="1051" customFormat="1" ht="11.25" customHeight="1">
      <c r="A587" s="1050"/>
    </row>
    <row r="588" s="1051" customFormat="1" ht="11.25" customHeight="1">
      <c r="A588" s="1050"/>
    </row>
    <row r="589" s="1051" customFormat="1" ht="11.25" customHeight="1">
      <c r="A589" s="1050"/>
    </row>
    <row r="590" s="1051" customFormat="1" ht="11.25" customHeight="1">
      <c r="A590" s="1050"/>
    </row>
    <row r="591" s="1051" customFormat="1" ht="11.25" customHeight="1">
      <c r="A591" s="1050"/>
    </row>
    <row r="592" s="1051" customFormat="1" ht="11.25" customHeight="1">
      <c r="A592" s="1050"/>
    </row>
    <row r="593" s="1051" customFormat="1" ht="11.25" customHeight="1">
      <c r="A593" s="1050"/>
    </row>
    <row r="594" s="1051" customFormat="1" ht="11.25" customHeight="1">
      <c r="A594" s="1050"/>
    </row>
    <row r="595" s="1051" customFormat="1" ht="11.25" customHeight="1">
      <c r="A595" s="1050"/>
    </row>
    <row r="596" s="1051" customFormat="1" ht="11.25" customHeight="1">
      <c r="A596" s="1050"/>
    </row>
    <row r="597" s="1051" customFormat="1" ht="11.25" customHeight="1">
      <c r="A597" s="1050"/>
    </row>
    <row r="598" s="1051" customFormat="1" ht="11.25" customHeight="1">
      <c r="A598" s="1050"/>
    </row>
    <row r="599" s="1051" customFormat="1" ht="11.25" customHeight="1">
      <c r="A599" s="1050"/>
    </row>
    <row r="600" s="1051" customFormat="1" ht="11.25" customHeight="1">
      <c r="A600" s="1050"/>
    </row>
    <row r="601" s="1051" customFormat="1" ht="11.25" customHeight="1">
      <c r="A601" s="1050"/>
    </row>
    <row r="602" s="1051" customFormat="1" ht="11.25" customHeight="1">
      <c r="A602" s="1050"/>
    </row>
    <row r="603" s="1051" customFormat="1" ht="11.25" customHeight="1">
      <c r="A603" s="1050"/>
    </row>
    <row r="604" s="1051" customFormat="1" ht="11.25" customHeight="1">
      <c r="A604" s="1050"/>
    </row>
    <row r="605" s="1051" customFormat="1" ht="11.25" customHeight="1">
      <c r="A605" s="1050"/>
    </row>
    <row r="606" s="1051" customFormat="1" ht="11.25" customHeight="1">
      <c r="A606" s="1050"/>
    </row>
    <row r="607" s="1051" customFormat="1" ht="11.25" customHeight="1">
      <c r="A607" s="1050"/>
    </row>
    <row r="608" s="1051" customFormat="1" ht="11.25" customHeight="1">
      <c r="A608" s="1050"/>
    </row>
    <row r="609" s="1051" customFormat="1" ht="11.25" customHeight="1">
      <c r="A609" s="1050"/>
    </row>
    <row r="610" s="1051" customFormat="1" ht="11.25" customHeight="1">
      <c r="A610" s="1050"/>
    </row>
    <row r="611" s="1051" customFormat="1" ht="11.25" customHeight="1">
      <c r="A611" s="1050"/>
    </row>
    <row r="612" s="1051" customFormat="1" ht="11.25" customHeight="1">
      <c r="A612" s="1050"/>
    </row>
    <row r="613" s="1051" customFormat="1" ht="11.25" customHeight="1">
      <c r="A613" s="1050"/>
    </row>
    <row r="614" s="1051" customFormat="1" ht="11.25" customHeight="1">
      <c r="A614" s="1050"/>
    </row>
    <row r="615" s="1051" customFormat="1" ht="11.25" customHeight="1">
      <c r="A615" s="1050"/>
    </row>
    <row r="616" s="1051" customFormat="1" ht="11.25" customHeight="1">
      <c r="A616" s="1050"/>
    </row>
    <row r="617" s="1051" customFormat="1" ht="11.25" customHeight="1">
      <c r="A617" s="1050"/>
    </row>
    <row r="618" s="1051" customFormat="1" ht="11.25" customHeight="1">
      <c r="A618" s="1050"/>
    </row>
    <row r="619" s="1051" customFormat="1" ht="11.25" customHeight="1">
      <c r="A619" s="1050"/>
    </row>
    <row r="620" s="1051" customFormat="1" ht="11.25" customHeight="1">
      <c r="A620" s="1050"/>
    </row>
    <row r="621" s="1051" customFormat="1" ht="11.25" customHeight="1">
      <c r="A621" s="1050"/>
    </row>
    <row r="622" s="1051" customFormat="1" ht="11.25" customHeight="1">
      <c r="A622" s="1050"/>
    </row>
    <row r="623" s="1051" customFormat="1" ht="11.25" customHeight="1">
      <c r="A623" s="1050"/>
    </row>
    <row r="624" s="1051" customFormat="1" ht="11.25" customHeight="1">
      <c r="A624" s="1050"/>
    </row>
    <row r="625" s="1051" customFormat="1" ht="11.25" customHeight="1">
      <c r="A625" s="1050"/>
    </row>
    <row r="626" s="1051" customFormat="1" ht="11.25" customHeight="1">
      <c r="A626" s="1050"/>
    </row>
    <row r="627" s="1051" customFormat="1" ht="11.25" customHeight="1">
      <c r="A627" s="1050"/>
    </row>
    <row r="628" s="1051" customFormat="1" ht="11.25" customHeight="1">
      <c r="A628" s="1050"/>
    </row>
    <row r="629" s="1051" customFormat="1" ht="11.25" customHeight="1">
      <c r="A629" s="1050"/>
    </row>
    <row r="630" s="1051" customFormat="1" ht="11.25" customHeight="1">
      <c r="A630" s="1050"/>
    </row>
    <row r="631" s="1051" customFormat="1" ht="11.25" customHeight="1">
      <c r="A631" s="1050"/>
    </row>
    <row r="632" s="1051" customFormat="1" ht="11.25" customHeight="1">
      <c r="A632" s="1050"/>
    </row>
    <row r="633" s="1051" customFormat="1" ht="11.25" customHeight="1">
      <c r="A633" s="1050"/>
    </row>
    <row r="634" s="1051" customFormat="1" ht="11.25" customHeight="1">
      <c r="A634" s="1050"/>
    </row>
    <row r="635" s="1051" customFormat="1" ht="11.25" customHeight="1">
      <c r="A635" s="1050"/>
    </row>
    <row r="636" s="1051" customFormat="1" ht="11.25" customHeight="1">
      <c r="A636" s="1050"/>
    </row>
    <row r="637" s="1051" customFormat="1" ht="11.25" customHeight="1">
      <c r="A637" s="1050"/>
    </row>
    <row r="638" s="1051" customFormat="1" ht="11.25" customHeight="1">
      <c r="A638" s="1050"/>
    </row>
    <row r="639" s="1051" customFormat="1" ht="11.25" customHeight="1">
      <c r="A639" s="1050"/>
    </row>
    <row r="640" s="1051" customFormat="1" ht="11.25" customHeight="1">
      <c r="A640" s="1050"/>
    </row>
    <row r="641" s="1051" customFormat="1" ht="11.25" customHeight="1">
      <c r="A641" s="1050"/>
    </row>
    <row r="642" s="1051" customFormat="1" ht="11.25" customHeight="1">
      <c r="A642" s="1050"/>
    </row>
    <row r="643" s="1051" customFormat="1" ht="11.25" customHeight="1">
      <c r="A643" s="1050"/>
    </row>
    <row r="644" s="1051" customFormat="1" ht="11.25" customHeight="1">
      <c r="A644" s="1050"/>
    </row>
    <row r="645" s="1051" customFormat="1" ht="11.25" customHeight="1">
      <c r="A645" s="1050"/>
    </row>
    <row r="646" s="1051" customFormat="1" ht="11.25" customHeight="1">
      <c r="A646" s="1050"/>
    </row>
    <row r="647" s="1051" customFormat="1" ht="11.25" customHeight="1">
      <c r="A647" s="1050"/>
    </row>
    <row r="648" s="1051" customFormat="1" ht="11.25" customHeight="1">
      <c r="A648" s="1050"/>
    </row>
    <row r="649" s="1051" customFormat="1" ht="11.25" customHeight="1">
      <c r="A649" s="1050"/>
    </row>
    <row r="650" s="1051" customFormat="1" ht="11.25" customHeight="1">
      <c r="A650" s="1050"/>
    </row>
    <row r="651" s="1051" customFormat="1" ht="11.25" customHeight="1">
      <c r="A651" s="1050"/>
    </row>
    <row r="652" s="1051" customFormat="1" ht="11.25" customHeight="1">
      <c r="A652" s="1050"/>
    </row>
    <row r="653" s="1051" customFormat="1" ht="11.25" customHeight="1">
      <c r="A653" s="1050"/>
    </row>
    <row r="654" s="1051" customFormat="1" ht="11.25" customHeight="1">
      <c r="A654" s="1050"/>
    </row>
    <row r="655" s="1051" customFormat="1" ht="11.25" customHeight="1">
      <c r="A655" s="1050"/>
    </row>
    <row r="656" s="1051" customFormat="1" ht="11.25" customHeight="1">
      <c r="A656" s="1050"/>
    </row>
    <row r="657" s="1051" customFormat="1" ht="11.25" customHeight="1">
      <c r="A657" s="1050"/>
    </row>
    <row r="658" s="1051" customFormat="1" ht="11.25" customHeight="1">
      <c r="A658" s="1050"/>
    </row>
    <row r="659" s="1051" customFormat="1" ht="11.25" customHeight="1">
      <c r="A659" s="1050"/>
    </row>
    <row r="660" s="1051" customFormat="1" ht="11.25" customHeight="1">
      <c r="A660" s="1050"/>
    </row>
    <row r="661" s="1051" customFormat="1" ht="11.25" customHeight="1">
      <c r="A661" s="1050"/>
    </row>
    <row r="662" s="1051" customFormat="1" ht="11.25" customHeight="1">
      <c r="A662" s="1050"/>
    </row>
    <row r="663" s="1051" customFormat="1" ht="11.25" customHeight="1">
      <c r="A663" s="1050"/>
    </row>
    <row r="664" s="1051" customFormat="1" ht="11.25" customHeight="1">
      <c r="A664" s="1050"/>
    </row>
    <row r="665" s="1051" customFormat="1" ht="11.25" customHeight="1">
      <c r="A665" s="1050"/>
    </row>
    <row r="666" s="1051" customFormat="1" ht="11.25" customHeight="1">
      <c r="A666" s="1050"/>
    </row>
    <row r="667" s="1051" customFormat="1" ht="11.25" customHeight="1">
      <c r="A667" s="1050"/>
    </row>
    <row r="668" s="1051" customFormat="1" ht="11.25" customHeight="1">
      <c r="A668" s="1050"/>
    </row>
    <row r="669" s="1051" customFormat="1" ht="11.25" customHeight="1">
      <c r="A669" s="1050"/>
    </row>
    <row r="670" s="1051" customFormat="1" ht="11.25" customHeight="1">
      <c r="A670" s="1050"/>
    </row>
    <row r="671" s="1051" customFormat="1" ht="11.25" customHeight="1">
      <c r="A671" s="1050"/>
    </row>
    <row r="672" s="1051" customFormat="1" ht="11.25" customHeight="1">
      <c r="A672" s="1050"/>
    </row>
    <row r="673" s="1051" customFormat="1" ht="11.25" customHeight="1">
      <c r="A673" s="1050"/>
    </row>
    <row r="674" s="1051" customFormat="1" ht="11.25" customHeight="1">
      <c r="A674" s="1050"/>
    </row>
    <row r="675" s="1051" customFormat="1" ht="11.25" customHeight="1">
      <c r="A675" s="1050"/>
    </row>
    <row r="676" s="1051" customFormat="1" ht="11.25" customHeight="1">
      <c r="A676" s="1050"/>
    </row>
    <row r="677" s="1051" customFormat="1" ht="11.25" customHeight="1">
      <c r="A677" s="1050"/>
    </row>
    <row r="678" s="1051" customFormat="1" ht="11.25" customHeight="1">
      <c r="A678" s="1050"/>
    </row>
    <row r="679" s="1051" customFormat="1" ht="11.25" customHeight="1">
      <c r="A679" s="1050"/>
    </row>
    <row r="680" s="1051" customFormat="1" ht="11.25" customHeight="1">
      <c r="A680" s="1050"/>
    </row>
    <row r="681" s="1051" customFormat="1" ht="11.25" customHeight="1">
      <c r="A681" s="1050"/>
    </row>
    <row r="682" s="1051" customFormat="1" ht="11.25" customHeight="1">
      <c r="A682" s="1050"/>
    </row>
    <row r="683" s="1051" customFormat="1" ht="11.25" customHeight="1">
      <c r="A683" s="1050"/>
    </row>
    <row r="684" s="1051" customFormat="1" ht="11.25" customHeight="1">
      <c r="A684" s="1050"/>
    </row>
    <row r="685" s="1051" customFormat="1" ht="11.25" customHeight="1">
      <c r="A685" s="1050"/>
    </row>
    <row r="686" s="1051" customFormat="1" ht="11.25" customHeight="1">
      <c r="A686" s="1050"/>
    </row>
    <row r="687" s="1051" customFormat="1" ht="11.25" customHeight="1">
      <c r="A687" s="1050"/>
    </row>
    <row r="688" s="1051" customFormat="1" ht="11.25" customHeight="1">
      <c r="A688" s="1050"/>
    </row>
    <row r="689" s="1051" customFormat="1" ht="11.25" customHeight="1">
      <c r="A689" s="1050"/>
    </row>
    <row r="690" s="1051" customFormat="1" ht="11.25" customHeight="1">
      <c r="A690" s="1050"/>
    </row>
    <row r="691" s="1051" customFormat="1" ht="11.25" customHeight="1">
      <c r="A691" s="1050"/>
    </row>
    <row r="692" s="1051" customFormat="1" ht="11.25" customHeight="1">
      <c r="A692" s="1050"/>
    </row>
    <row r="693" s="1051" customFormat="1" ht="11.25" customHeight="1">
      <c r="A693" s="1050"/>
    </row>
    <row r="694" s="1051" customFormat="1" ht="11.25" customHeight="1">
      <c r="A694" s="1050"/>
    </row>
    <row r="695" s="1051" customFormat="1" ht="11.25" customHeight="1">
      <c r="A695" s="1050"/>
    </row>
    <row r="696" s="1051" customFormat="1" ht="11.25" customHeight="1">
      <c r="A696" s="1050"/>
    </row>
    <row r="697" s="1051" customFormat="1" ht="11.25" customHeight="1">
      <c r="A697" s="1050"/>
    </row>
    <row r="698" s="1051" customFormat="1" ht="11.25" customHeight="1">
      <c r="A698" s="1050"/>
    </row>
    <row r="699" s="1051" customFormat="1" ht="11.25" customHeight="1">
      <c r="A699" s="1050"/>
    </row>
    <row r="700" s="1051" customFormat="1" ht="11.25" customHeight="1">
      <c r="A700" s="1050"/>
    </row>
    <row r="701" s="1051" customFormat="1" ht="11.25" customHeight="1">
      <c r="A701" s="1050"/>
    </row>
    <row r="702" s="1051" customFormat="1" ht="11.25" customHeight="1">
      <c r="A702" s="1050"/>
    </row>
    <row r="703" s="1051" customFormat="1" ht="11.25" customHeight="1">
      <c r="A703" s="1050"/>
    </row>
    <row r="704" s="1051" customFormat="1" ht="11.25" customHeight="1">
      <c r="A704" s="1050"/>
    </row>
    <row r="705" s="1051" customFormat="1" ht="11.25" customHeight="1">
      <c r="A705" s="1050"/>
    </row>
    <row r="706" s="1051" customFormat="1" ht="11.25" customHeight="1">
      <c r="A706" s="1050"/>
    </row>
    <row r="707" s="1051" customFormat="1" ht="11.25" customHeight="1">
      <c r="A707" s="1050"/>
    </row>
    <row r="708" s="1051" customFormat="1" ht="11.25" customHeight="1">
      <c r="A708" s="1050"/>
    </row>
    <row r="709" s="1051" customFormat="1" ht="11.25" customHeight="1">
      <c r="A709" s="1050"/>
    </row>
    <row r="710" s="1051" customFormat="1" ht="11.25" customHeight="1">
      <c r="A710" s="1050"/>
    </row>
    <row r="711" s="1051" customFormat="1" ht="11.25" customHeight="1">
      <c r="A711" s="1050"/>
    </row>
    <row r="712" s="1051" customFormat="1" ht="11.25" customHeight="1">
      <c r="A712" s="1050"/>
    </row>
    <row r="713" s="1051" customFormat="1" ht="11.25" customHeight="1">
      <c r="A713" s="1050"/>
    </row>
    <row r="714" s="1051" customFormat="1" ht="11.25" customHeight="1">
      <c r="A714" s="1050"/>
    </row>
    <row r="715" s="1051" customFormat="1" ht="11.25" customHeight="1">
      <c r="A715" s="1050"/>
    </row>
    <row r="716" s="1051" customFormat="1" ht="11.25" customHeight="1">
      <c r="A716" s="1050"/>
    </row>
    <row r="717" s="1051" customFormat="1" ht="11.25" customHeight="1">
      <c r="A717" s="1050"/>
    </row>
    <row r="718" s="1051" customFormat="1" ht="11.25" customHeight="1">
      <c r="A718" s="1050"/>
    </row>
    <row r="719" s="1051" customFormat="1" ht="11.25" customHeight="1">
      <c r="A719" s="1050"/>
    </row>
    <row r="720" s="1051" customFormat="1" ht="11.25" customHeight="1">
      <c r="A720" s="1050"/>
    </row>
    <row r="721" s="1051" customFormat="1" ht="11.25" customHeight="1">
      <c r="A721" s="1050"/>
    </row>
    <row r="722" s="1051" customFormat="1" ht="11.25" customHeight="1">
      <c r="A722" s="1050"/>
    </row>
    <row r="723" s="1051" customFormat="1" ht="11.25" customHeight="1">
      <c r="A723" s="1050"/>
    </row>
    <row r="724" s="1051" customFormat="1" ht="11.25" customHeight="1">
      <c r="A724" s="1050"/>
    </row>
    <row r="725" s="1051" customFormat="1" ht="11.25" customHeight="1">
      <c r="A725" s="1050"/>
    </row>
    <row r="726" s="1051" customFormat="1" ht="11.25" customHeight="1">
      <c r="A726" s="1050"/>
    </row>
    <row r="727" s="1051" customFormat="1" ht="11.25" customHeight="1">
      <c r="A727" s="1050"/>
    </row>
    <row r="728" s="1051" customFormat="1" ht="11.25" customHeight="1">
      <c r="A728" s="1050"/>
    </row>
    <row r="729" s="1051" customFormat="1" ht="11.25" customHeight="1">
      <c r="A729" s="1050"/>
    </row>
    <row r="730" s="1051" customFormat="1" ht="11.25" customHeight="1">
      <c r="A730" s="1050"/>
    </row>
    <row r="731" s="1051" customFormat="1" ht="11.25" customHeight="1">
      <c r="A731" s="1050"/>
    </row>
    <row r="732" s="1051" customFormat="1" ht="11.25" customHeight="1">
      <c r="A732" s="1050"/>
    </row>
    <row r="733" s="1051" customFormat="1" ht="11.25" customHeight="1">
      <c r="A733" s="1050"/>
    </row>
    <row r="734" s="1051" customFormat="1" ht="11.25" customHeight="1">
      <c r="A734" s="1050"/>
    </row>
    <row r="735" s="1051" customFormat="1" ht="11.25" customHeight="1">
      <c r="A735" s="1050"/>
    </row>
    <row r="736" s="1051" customFormat="1" ht="11.25" customHeight="1">
      <c r="A736" s="1050"/>
    </row>
    <row r="737" s="1051" customFormat="1" ht="11.25" customHeight="1">
      <c r="A737" s="1050"/>
    </row>
    <row r="738" s="1051" customFormat="1" ht="11.25" customHeight="1">
      <c r="A738" s="1050"/>
    </row>
    <row r="739" s="1051" customFormat="1" ht="11.25" customHeight="1">
      <c r="A739" s="1050"/>
    </row>
    <row r="740" s="1051" customFormat="1" ht="11.25" customHeight="1">
      <c r="A740" s="1050"/>
    </row>
    <row r="741" s="1051" customFormat="1" ht="11.25" customHeight="1">
      <c r="A741" s="1050"/>
    </row>
    <row r="742" s="1051" customFormat="1" ht="11.25" customHeight="1">
      <c r="A742" s="1050"/>
    </row>
    <row r="743" s="1051" customFormat="1" ht="11.25" customHeight="1">
      <c r="A743" s="1050"/>
    </row>
    <row r="744" s="1051" customFormat="1" ht="11.25" customHeight="1">
      <c r="A744" s="1050"/>
    </row>
    <row r="745" s="1051" customFormat="1" ht="11.25" customHeight="1">
      <c r="A745" s="1050"/>
    </row>
    <row r="746" s="1051" customFormat="1" ht="11.25" customHeight="1">
      <c r="A746" s="1050"/>
    </row>
    <row r="747" s="1051" customFormat="1" ht="11.25" customHeight="1">
      <c r="A747" s="1050"/>
    </row>
    <row r="748" s="1051" customFormat="1" ht="11.25" customHeight="1">
      <c r="A748" s="1050"/>
    </row>
    <row r="749" s="1051" customFormat="1" ht="11.25" customHeight="1">
      <c r="A749" s="1050"/>
    </row>
    <row r="750" s="1051" customFormat="1" ht="11.25" customHeight="1">
      <c r="A750" s="1050"/>
    </row>
    <row r="751" s="1051" customFormat="1" ht="11.25" customHeight="1">
      <c r="A751" s="1050"/>
    </row>
    <row r="752" s="1051" customFormat="1" ht="11.25" customHeight="1">
      <c r="A752" s="1050"/>
    </row>
    <row r="753" s="1051" customFormat="1" ht="11.25" customHeight="1">
      <c r="A753" s="1050"/>
    </row>
    <row r="754" s="1051" customFormat="1" ht="11.25" customHeight="1">
      <c r="A754" s="1050"/>
    </row>
    <row r="755" s="1051" customFormat="1" ht="11.25" customHeight="1">
      <c r="A755" s="1050"/>
    </row>
  </sheetData>
  <mergeCells count="7">
    <mergeCell ref="A7:A12"/>
    <mergeCell ref="B7:B12"/>
    <mergeCell ref="C7:G7"/>
    <mergeCell ref="C8:C12"/>
    <mergeCell ref="D8:F8"/>
    <mergeCell ref="G8:G12"/>
    <mergeCell ref="E9:E12"/>
  </mergeCells>
  <printOptions/>
  <pageMargins left="0.7874015748031497" right="0.7874015748031497" top="0.7874015748031497" bottom="0" header="0.5118110236220472" footer="0.7086614173228347"/>
  <pageSetup horizontalDpi="600" verticalDpi="600" orientation="portrait" paperSize="9" r:id="rId2"/>
  <headerFooter alignWithMargins="0">
    <oddHeader>&amp;C&amp;9- 32 -</oddHeader>
  </headerFooter>
  <drawing r:id="rId1"/>
</worksheet>
</file>

<file path=xl/worksheets/sheet25.xml><?xml version="1.0" encoding="utf-8"?>
<worksheet xmlns="http://schemas.openxmlformats.org/spreadsheetml/2006/main" xmlns:r="http://schemas.openxmlformats.org/officeDocument/2006/relationships">
  <dimension ref="A1:H84"/>
  <sheetViews>
    <sheetView workbookViewId="0" topLeftCell="A1">
      <selection activeCell="U37" sqref="U37"/>
    </sheetView>
  </sheetViews>
  <sheetFormatPr defaultColWidth="11.421875" defaultRowHeight="11.25" customHeight="1"/>
  <cols>
    <col min="1" max="1" width="8.7109375" style="41" customWidth="1"/>
    <col min="2" max="2" width="11.421875" style="40" customWidth="1"/>
    <col min="3" max="3" width="10.7109375" style="40" customWidth="1"/>
    <col min="4" max="7" width="10.7109375" style="40" bestFit="1" customWidth="1"/>
    <col min="8" max="16384" width="11.421875" style="40" customWidth="1"/>
  </cols>
  <sheetData>
    <row r="1" spans="1:7" ht="11.25" customHeight="1">
      <c r="A1" s="73"/>
      <c r="B1" s="73"/>
      <c r="C1" s="73"/>
      <c r="D1" s="73"/>
      <c r="E1" s="73"/>
      <c r="F1" s="73"/>
      <c r="G1" s="73"/>
    </row>
    <row r="3" spans="1:8" ht="14.25" customHeight="1">
      <c r="A3" s="1309" t="s">
        <v>80</v>
      </c>
      <c r="B3" s="1309"/>
      <c r="C3" s="1309"/>
      <c r="D3" s="1309"/>
      <c r="E3" s="1309"/>
      <c r="F3" s="1309"/>
      <c r="G3" s="1309"/>
      <c r="H3" s="1309"/>
    </row>
    <row r="4" spans="1:8" ht="14.25" customHeight="1">
      <c r="A4" s="1309" t="s">
        <v>68</v>
      </c>
      <c r="B4" s="1309"/>
      <c r="C4" s="1309"/>
      <c r="D4" s="1309"/>
      <c r="E4" s="1309"/>
      <c r="F4" s="1309"/>
      <c r="G4" s="1309"/>
      <c r="H4" s="1309"/>
    </row>
    <row r="5" spans="1:7" ht="11.25" customHeight="1">
      <c r="A5" s="73"/>
      <c r="B5" s="73"/>
      <c r="C5" s="73"/>
      <c r="D5" s="73"/>
      <c r="E5" s="73"/>
      <c r="F5" s="73"/>
      <c r="G5" s="73"/>
    </row>
    <row r="7" spans="1:8" ht="15" customHeight="1">
      <c r="A7" s="1280" t="s">
        <v>232</v>
      </c>
      <c r="B7" s="45" t="s">
        <v>69</v>
      </c>
      <c r="C7" s="1282" t="s">
        <v>225</v>
      </c>
      <c r="D7" s="1283"/>
      <c r="E7" s="1283"/>
      <c r="F7" s="1283"/>
      <c r="G7" s="1283"/>
      <c r="H7" s="1283"/>
    </row>
    <row r="8" spans="1:8" ht="15" customHeight="1">
      <c r="A8" s="1281"/>
      <c r="B8" s="48" t="s">
        <v>226</v>
      </c>
      <c r="C8" s="49" t="s">
        <v>153</v>
      </c>
      <c r="D8" s="49" t="s">
        <v>599</v>
      </c>
      <c r="E8" s="574" t="s">
        <v>600</v>
      </c>
      <c r="F8" s="49" t="s">
        <v>601</v>
      </c>
      <c r="G8" s="49" t="s">
        <v>602</v>
      </c>
      <c r="H8" s="50" t="s">
        <v>228</v>
      </c>
    </row>
    <row r="9" spans="1:2" ht="11.25" customHeight="1">
      <c r="A9" s="51"/>
      <c r="B9" s="52"/>
    </row>
    <row r="10" spans="1:8" ht="11.25" customHeight="1">
      <c r="A10" s="1279" t="s">
        <v>330</v>
      </c>
      <c r="B10" s="1279"/>
      <c r="C10" s="1279"/>
      <c r="D10" s="1279"/>
      <c r="E10" s="1279"/>
      <c r="F10" s="1279"/>
      <c r="G10" s="1279"/>
      <c r="H10" s="1279"/>
    </row>
    <row r="11" spans="1:2" ht="11.25" customHeight="1">
      <c r="A11" s="51"/>
      <c r="B11" s="52"/>
    </row>
    <row r="12" spans="1:8" ht="11.25" customHeight="1">
      <c r="A12" s="54">
        <v>1990</v>
      </c>
      <c r="B12" s="55">
        <v>34023.575964</v>
      </c>
      <c r="C12" s="56">
        <v>16256.747</v>
      </c>
      <c r="D12" s="56">
        <v>3890.9930000000004</v>
      </c>
      <c r="E12" s="56">
        <v>1285.569</v>
      </c>
      <c r="F12" s="56">
        <v>8368.115963999999</v>
      </c>
      <c r="G12" s="56">
        <v>4222.151</v>
      </c>
      <c r="H12" s="56" t="s">
        <v>589</v>
      </c>
    </row>
    <row r="13" spans="1:8" ht="11.25" customHeight="1">
      <c r="A13" s="54">
        <v>1995</v>
      </c>
      <c r="B13" s="56">
        <v>18697.433309568936</v>
      </c>
      <c r="C13" s="56">
        <v>1820.220828508</v>
      </c>
      <c r="D13" s="56">
        <v>6738.39344666</v>
      </c>
      <c r="E13" s="56">
        <v>2474.6563761825164</v>
      </c>
      <c r="F13" s="56">
        <v>6007.589987875201</v>
      </c>
      <c r="G13" s="56">
        <v>1656.572670343216</v>
      </c>
      <c r="H13" s="56" t="s">
        <v>589</v>
      </c>
    </row>
    <row r="14" spans="1:8" ht="11.25" customHeight="1">
      <c r="A14" s="54">
        <v>2000</v>
      </c>
      <c r="B14" s="56">
        <v>17729.45928172276</v>
      </c>
      <c r="C14" s="56">
        <v>594.5212659160001</v>
      </c>
      <c r="D14" s="56">
        <v>6753.725466624221</v>
      </c>
      <c r="E14" s="56">
        <v>3087.8026537947603</v>
      </c>
      <c r="F14" s="56">
        <v>6437.231594135999</v>
      </c>
      <c r="G14" s="56">
        <v>856.1783012517785</v>
      </c>
      <c r="H14" s="56" t="s">
        <v>589</v>
      </c>
    </row>
    <row r="15" spans="1:8" ht="11.25" customHeight="1">
      <c r="A15" s="54">
        <v>2001</v>
      </c>
      <c r="B15" s="56">
        <v>18493.0511486378</v>
      </c>
      <c r="C15" s="56">
        <v>502.075363649</v>
      </c>
      <c r="D15" s="56">
        <v>6956.9001781056</v>
      </c>
      <c r="E15" s="56">
        <v>3283.8265161408</v>
      </c>
      <c r="F15" s="56">
        <v>6905</v>
      </c>
      <c r="G15" s="56">
        <v>845.6660316960001</v>
      </c>
      <c r="H15" s="56" t="s">
        <v>589</v>
      </c>
    </row>
    <row r="16" spans="1:8" ht="11.25" customHeight="1">
      <c r="A16" s="54">
        <v>2002</v>
      </c>
      <c r="B16" s="56">
        <v>19705.94352925432</v>
      </c>
      <c r="C16" s="56">
        <v>495.135144318</v>
      </c>
      <c r="D16" s="56">
        <v>6686.29040986336</v>
      </c>
      <c r="E16" s="56">
        <v>3116.0309480473597</v>
      </c>
      <c r="F16" s="952">
        <v>8442.303124953602</v>
      </c>
      <c r="G16" s="56">
        <v>966.1839020719997</v>
      </c>
      <c r="H16" s="56" t="s">
        <v>589</v>
      </c>
    </row>
    <row r="17" spans="1:8" ht="11.25" customHeight="1">
      <c r="A17" s="54">
        <v>2003</v>
      </c>
      <c r="B17" s="56">
        <v>18826.448904346544</v>
      </c>
      <c r="C17" s="56">
        <v>438.9443504611</v>
      </c>
      <c r="D17" s="56">
        <v>6436.736918356</v>
      </c>
      <c r="E17" s="56">
        <v>3073.4776705023996</v>
      </c>
      <c r="F17" s="952">
        <v>7881.304458910219</v>
      </c>
      <c r="G17" s="56">
        <v>927</v>
      </c>
      <c r="H17" s="56">
        <v>69</v>
      </c>
    </row>
    <row r="18" spans="1:8" ht="11.25" customHeight="1">
      <c r="A18" s="54">
        <v>2004</v>
      </c>
      <c r="B18" s="56">
        <v>17699.380345667367</v>
      </c>
      <c r="C18" s="56">
        <v>426.59461059299997</v>
      </c>
      <c r="D18" s="56">
        <v>6297.9446055</v>
      </c>
      <c r="E18" s="56">
        <v>3287.8224047872</v>
      </c>
      <c r="F18" s="56">
        <v>6882.936535604253</v>
      </c>
      <c r="G18" s="56">
        <v>761</v>
      </c>
      <c r="H18" s="56">
        <v>43</v>
      </c>
    </row>
    <row r="19" spans="1:8" ht="11.25" customHeight="1">
      <c r="A19" s="54">
        <v>2005</v>
      </c>
      <c r="B19" s="56">
        <v>17276.498464653203</v>
      </c>
      <c r="C19" s="56">
        <v>385.735537025</v>
      </c>
      <c r="D19" s="56">
        <v>6024.6988378410015</v>
      </c>
      <c r="E19" s="56">
        <v>3191.649389824</v>
      </c>
      <c r="F19" s="56">
        <v>6833.508315408</v>
      </c>
      <c r="G19" s="56">
        <v>794.0437445552</v>
      </c>
      <c r="H19" s="56">
        <v>46.862640000000006</v>
      </c>
    </row>
    <row r="20" spans="1:8" ht="11.25" customHeight="1">
      <c r="A20" s="54">
        <v>2006</v>
      </c>
      <c r="B20" s="56">
        <v>17242.19340454522</v>
      </c>
      <c r="C20" s="56">
        <v>344.594146562</v>
      </c>
      <c r="D20" s="56">
        <v>5977.885453880001</v>
      </c>
      <c r="E20" s="56">
        <v>3175.1181266559997</v>
      </c>
      <c r="F20" s="56">
        <v>6964.752391801576</v>
      </c>
      <c r="G20" s="56">
        <v>763.7685656456497</v>
      </c>
      <c r="H20" s="56">
        <v>16.07472</v>
      </c>
    </row>
    <row r="21" spans="1:8" ht="11.25" customHeight="1">
      <c r="A21" s="54">
        <v>2007</v>
      </c>
      <c r="B21" s="56">
        <v>17639.43691645223</v>
      </c>
      <c r="C21" s="56">
        <v>447.87267433299996</v>
      </c>
      <c r="D21" s="56">
        <v>5169.9623504</v>
      </c>
      <c r="E21" s="56">
        <v>3062.5997292800002</v>
      </c>
      <c r="F21" s="56">
        <v>8178.850877623201</v>
      </c>
      <c r="G21" s="56">
        <v>696.6038448160296</v>
      </c>
      <c r="H21" s="56">
        <v>83.54744000000001</v>
      </c>
    </row>
    <row r="22" spans="1:8" ht="11.25" customHeight="1">
      <c r="A22" s="51"/>
      <c r="B22" s="56"/>
      <c r="C22" s="56"/>
      <c r="D22" s="56"/>
      <c r="E22" s="56"/>
      <c r="F22" s="56"/>
      <c r="G22" s="56"/>
      <c r="H22" s="56"/>
    </row>
    <row r="23" spans="1:8" ht="11.25" customHeight="1">
      <c r="A23" s="1278" t="s">
        <v>230</v>
      </c>
      <c r="B23" s="1278"/>
      <c r="C23" s="1278"/>
      <c r="D23" s="1278"/>
      <c r="E23" s="1278"/>
      <c r="F23" s="1278"/>
      <c r="G23" s="1278"/>
      <c r="H23" s="1278"/>
    </row>
    <row r="25" spans="1:8" ht="11.25" customHeight="1">
      <c r="A25" s="54">
        <v>1990</v>
      </c>
      <c r="B25" s="1068">
        <v>100</v>
      </c>
      <c r="C25" s="58">
        <f>C12/B12*100</f>
        <v>47.78083002563016</v>
      </c>
      <c r="D25" s="58">
        <f>SUM(D12/B12*100)</f>
        <v>11.436167098123432</v>
      </c>
      <c r="E25" s="58">
        <f>SUM(E12/B12*100)</f>
        <v>3.778465265850501</v>
      </c>
      <c r="F25" s="58">
        <f>SUM(F12/B12*100)</f>
        <v>24.59505130458426</v>
      </c>
      <c r="G25" s="58">
        <f>SUM(G12/B12*100)</f>
        <v>12.409486305811637</v>
      </c>
      <c r="H25" s="56" t="s">
        <v>589</v>
      </c>
    </row>
    <row r="26" spans="1:8" ht="11.25" customHeight="1">
      <c r="A26" s="54">
        <v>1995</v>
      </c>
      <c r="B26" s="1068">
        <v>100</v>
      </c>
      <c r="C26" s="58">
        <f>C13/B13*100</f>
        <v>9.73513742967304</v>
      </c>
      <c r="D26" s="58">
        <f>SUM(D13/B13*100)</f>
        <v>36.03913614822971</v>
      </c>
      <c r="E26" s="58">
        <f>SUM(E13/B13*100)</f>
        <v>13.235273180068205</v>
      </c>
      <c r="F26" s="58">
        <f>SUM(F13/B13*100)</f>
        <v>32.13055978544738</v>
      </c>
      <c r="G26" s="58">
        <f>SUM(G13/B13*100)</f>
        <v>8.85989345658165</v>
      </c>
      <c r="H26" s="56" t="s">
        <v>589</v>
      </c>
    </row>
    <row r="27" spans="1:8" ht="11.25" customHeight="1">
      <c r="A27" s="54">
        <v>2000</v>
      </c>
      <c r="B27" s="1068">
        <v>100</v>
      </c>
      <c r="C27" s="58">
        <v>3.3532960958876505</v>
      </c>
      <c r="D27" s="58">
        <v>38.09323995338433</v>
      </c>
      <c r="E27" s="58">
        <v>17.416225755841104</v>
      </c>
      <c r="F27" s="58">
        <v>36.308110088682284</v>
      </c>
      <c r="G27" s="58">
        <v>4.829128106204625</v>
      </c>
      <c r="H27" s="56" t="s">
        <v>589</v>
      </c>
    </row>
    <row r="28" spans="1:8" ht="11.25" customHeight="1">
      <c r="A28" s="54">
        <v>2001</v>
      </c>
      <c r="B28" s="1068">
        <v>100</v>
      </c>
      <c r="C28" s="58">
        <f>C15/B15*100</f>
        <v>2.7149406531868205</v>
      </c>
      <c r="D28" s="58">
        <f>SUM(D15/B15*100)</f>
        <v>37.61899603364286</v>
      </c>
      <c r="E28" s="58">
        <f>SUM(E15/B15*100)</f>
        <v>17.757083402555164</v>
      </c>
      <c r="F28" s="58">
        <v>37.336094533837866</v>
      </c>
      <c r="G28" s="58">
        <f>SUM(G15/B15*100)</f>
        <v>4.572885376777276</v>
      </c>
      <c r="H28" s="56" t="s">
        <v>589</v>
      </c>
    </row>
    <row r="29" spans="1:8" ht="11.25" customHeight="1">
      <c r="A29" s="54">
        <v>2002</v>
      </c>
      <c r="B29" s="1068">
        <v>100</v>
      </c>
      <c r="C29" s="58">
        <f>C16/B16*100</f>
        <v>2.512618305147128</v>
      </c>
      <c r="D29" s="58">
        <f>SUM(D16/B16*100)</f>
        <v>33.93032360991634</v>
      </c>
      <c r="E29" s="58">
        <f>SUM(E16/B16*100)</f>
        <v>15.81264527334851</v>
      </c>
      <c r="F29" s="58">
        <f>SUM(F16/B16*100)</f>
        <v>42.841405246192046</v>
      </c>
      <c r="G29" s="58">
        <f>SUM(G16/B16*100)</f>
        <v>4.903007565395984</v>
      </c>
      <c r="H29" s="56" t="s">
        <v>589</v>
      </c>
    </row>
    <row r="30" spans="1:8" ht="11.25" customHeight="1">
      <c r="A30" s="54">
        <v>2003</v>
      </c>
      <c r="B30" s="1068">
        <v>100</v>
      </c>
      <c r="C30" s="58">
        <f>C17/B17*100</f>
        <v>2.3315302460452805</v>
      </c>
      <c r="D30" s="58">
        <f>SUM(D17/B17*100)</f>
        <v>34.189862098050384</v>
      </c>
      <c r="E30" s="58">
        <f>SUM(E17/B17*100)</f>
        <v>16.325318099648694</v>
      </c>
      <c r="F30" s="58">
        <f>SUM(F17/B17*100)</f>
        <v>41.86293707832829</v>
      </c>
      <c r="G30" s="58">
        <f>SUM(G17/B17*100)</f>
        <v>4.923923809051316</v>
      </c>
      <c r="H30" s="58">
        <f>H17/$B$17*100</f>
        <v>0.3665056556899038</v>
      </c>
    </row>
    <row r="31" spans="1:8" ht="11.25" customHeight="1">
      <c r="A31" s="54">
        <v>2004</v>
      </c>
      <c r="B31" s="1068">
        <v>100</v>
      </c>
      <c r="C31" s="58">
        <f>C18/B18*100</f>
        <v>2.410223421733666</v>
      </c>
      <c r="D31" s="58">
        <f>SUM(D18/B18*100)</f>
        <v>35.58285365081538</v>
      </c>
      <c r="E31" s="58">
        <f>SUM(E18/B18*100)</f>
        <v>18.575918142761573</v>
      </c>
      <c r="F31" s="58">
        <f>SUM(F18/B18*100)</f>
        <v>38.88800851318576</v>
      </c>
      <c r="G31" s="58">
        <f>SUM(G18/B18*100)</f>
        <v>4.299585551232505</v>
      </c>
      <c r="H31" s="58">
        <f>H18/$B$18*100</f>
        <v>0.24294635834822306</v>
      </c>
    </row>
    <row r="32" spans="1:8" ht="11.25" customHeight="1">
      <c r="A32" s="54">
        <v>2005</v>
      </c>
      <c r="B32" s="1068">
        <v>100</v>
      </c>
      <c r="C32" s="58">
        <f aca="true" t="shared" si="0" ref="C32:H32">C19/$B$19*100</f>
        <v>2.2327182664600373</v>
      </c>
      <c r="D32" s="58">
        <f t="shared" si="0"/>
        <v>34.8722216493534</v>
      </c>
      <c r="E32" s="58">
        <f t="shared" si="0"/>
        <v>18.473936697033515</v>
      </c>
      <c r="F32" s="58">
        <f t="shared" si="0"/>
        <v>39.553780700348476</v>
      </c>
      <c r="G32" s="58">
        <f t="shared" si="0"/>
        <v>4.5960918885257405</v>
      </c>
      <c r="H32" s="58">
        <f t="shared" si="0"/>
        <v>0.27125079827882065</v>
      </c>
    </row>
    <row r="33" spans="1:8" ht="11.25" customHeight="1">
      <c r="A33" s="54">
        <v>2006</v>
      </c>
      <c r="B33" s="1068">
        <v>100</v>
      </c>
      <c r="C33" s="58">
        <f aca="true" t="shared" si="1" ref="C33:H33">C20/$B$20*100</f>
        <v>1.998551683518185</v>
      </c>
      <c r="D33" s="58">
        <f t="shared" si="1"/>
        <v>34.670098598384634</v>
      </c>
      <c r="E33" s="58">
        <f t="shared" si="1"/>
        <v>18.41481563371749</v>
      </c>
      <c r="F33" s="58">
        <f t="shared" si="1"/>
        <v>40.393656586438674</v>
      </c>
      <c r="G33" s="58">
        <f t="shared" si="1"/>
        <v>4.429648523976725</v>
      </c>
      <c r="H33" s="58">
        <f t="shared" si="1"/>
        <v>0.09322897396431325</v>
      </c>
    </row>
    <row r="34" spans="1:8" ht="11.25" customHeight="1">
      <c r="A34" s="54">
        <v>2007</v>
      </c>
      <c r="B34" s="1068">
        <v>100</v>
      </c>
      <c r="C34" s="58">
        <f aca="true" t="shared" si="2" ref="C34:H34">C21/$B$21*100</f>
        <v>2.5390417871857975</v>
      </c>
      <c r="D34" s="58">
        <f t="shared" si="2"/>
        <v>29.30911216093297</v>
      </c>
      <c r="E34" s="58">
        <f t="shared" si="2"/>
        <v>17.362230686760338</v>
      </c>
      <c r="F34" s="58">
        <f t="shared" si="2"/>
        <v>46.36684785552775</v>
      </c>
      <c r="G34" s="58">
        <f t="shared" si="2"/>
        <v>3.9491274472957243</v>
      </c>
      <c r="H34" s="58">
        <f t="shared" si="2"/>
        <v>0.47364006229742894</v>
      </c>
    </row>
    <row r="35" spans="1:7" ht="11.25" customHeight="1">
      <c r="A35" s="51"/>
      <c r="B35" s="56"/>
      <c r="C35" s="58"/>
      <c r="D35" s="58"/>
      <c r="E35" s="58"/>
      <c r="F35" s="58"/>
      <c r="G35" s="58"/>
    </row>
    <row r="36" spans="1:8" ht="11.25" customHeight="1">
      <c r="A36" s="1278" t="s">
        <v>70</v>
      </c>
      <c r="B36" s="1278"/>
      <c r="C36" s="1278"/>
      <c r="D36" s="1278"/>
      <c r="E36" s="1278"/>
      <c r="F36" s="1278"/>
      <c r="G36" s="1278"/>
      <c r="H36" s="1278"/>
    </row>
    <row r="38" spans="1:8" ht="11.25" customHeight="1">
      <c r="A38" s="54">
        <v>1990</v>
      </c>
      <c r="B38" s="1068">
        <v>100</v>
      </c>
      <c r="C38" s="1068">
        <v>100</v>
      </c>
      <c r="D38" s="1068">
        <v>100</v>
      </c>
      <c r="E38" s="1068">
        <v>100</v>
      </c>
      <c r="F38" s="1068">
        <v>100</v>
      </c>
      <c r="G38" s="1068">
        <v>100</v>
      </c>
      <c r="H38" s="56" t="s">
        <v>590</v>
      </c>
    </row>
    <row r="39" spans="1:8" ht="11.25" customHeight="1">
      <c r="A39" s="54">
        <v>1995</v>
      </c>
      <c r="B39" s="58">
        <f>SUM(B13/$B$12*100)</f>
        <v>54.95434497935343</v>
      </c>
      <c r="C39" s="58">
        <f>C13/$C$12*100</f>
        <v>11.196710070643286</v>
      </c>
      <c r="D39" s="58">
        <f>SUM(D13/$D$12*100)</f>
        <v>173.1792744592447</v>
      </c>
      <c r="E39" s="58">
        <f>SUM(E13/$E$12*100)</f>
        <v>192.49502564098205</v>
      </c>
      <c r="F39" s="58">
        <f>SUM(F13/$F$12*100)</f>
        <v>71.79142848545736</v>
      </c>
      <c r="G39" s="58">
        <f>G13/G12*100</f>
        <v>39.23527771373445</v>
      </c>
      <c r="H39" s="56" t="s">
        <v>590</v>
      </c>
    </row>
    <row r="40" spans="1:8" ht="11.25" customHeight="1">
      <c r="A40" s="54">
        <v>2000</v>
      </c>
      <c r="B40" s="58">
        <v>52.109335304678496</v>
      </c>
      <c r="C40" s="58">
        <v>3.6570739885168915</v>
      </c>
      <c r="D40" s="58">
        <v>173.57331320370454</v>
      </c>
      <c r="E40" s="58">
        <v>240.18957004989701</v>
      </c>
      <c r="F40" s="58">
        <v>76.92569775358338</v>
      </c>
      <c r="G40" s="58">
        <v>20.278249196956207</v>
      </c>
      <c r="H40" s="56" t="s">
        <v>590</v>
      </c>
    </row>
    <row r="41" spans="1:8" ht="11.25" customHeight="1">
      <c r="A41" s="54">
        <v>2001</v>
      </c>
      <c r="B41" s="58">
        <f>SUM(B15/$B$12*100)</f>
        <v>54.353637513602656</v>
      </c>
      <c r="C41" s="58">
        <f aca="true" t="shared" si="3" ref="C41:C47">C15/$C$12*100</f>
        <v>3.0884122367716005</v>
      </c>
      <c r="D41" s="58">
        <f>SUM(D15/$D$12*100)</f>
        <v>178.79498056423128</v>
      </c>
      <c r="E41" s="58">
        <f>SUM(E15/$E$12*100)</f>
        <v>255.4375934812367</v>
      </c>
      <c r="F41" s="58">
        <f>SUM(F15/$F$12*100)</f>
        <v>82.51558689800204</v>
      </c>
      <c r="G41" s="58">
        <f>SUM(G15/$G$12*100)</f>
        <v>20.029270191805082</v>
      </c>
      <c r="H41" s="56" t="s">
        <v>590</v>
      </c>
    </row>
    <row r="42" spans="1:8" ht="11.25" customHeight="1">
      <c r="A42" s="54">
        <v>2002</v>
      </c>
      <c r="B42" s="58">
        <f>SUM(B16/$B$12*100)</f>
        <v>57.91849613369558</v>
      </c>
      <c r="C42" s="58">
        <f t="shared" si="3"/>
        <v>3.0457209201693307</v>
      </c>
      <c r="D42" s="58">
        <f>SUM(D16/$D$12*100)</f>
        <v>171.84020659670577</v>
      </c>
      <c r="E42" s="58">
        <f>SUM(E16/$E$12*100)</f>
        <v>242.38535217070108</v>
      </c>
      <c r="F42" s="58">
        <f>SUM(F16/$F$12*100)</f>
        <v>100.8865455650084</v>
      </c>
      <c r="G42" s="58">
        <f>SUM(G16/$G$12*100)</f>
        <v>22.883688955511058</v>
      </c>
      <c r="H42" s="56" t="s">
        <v>590</v>
      </c>
    </row>
    <row r="43" spans="1:8" ht="11.25" customHeight="1">
      <c r="A43" s="54">
        <v>2003</v>
      </c>
      <c r="B43" s="58">
        <f>SUM(B17/$B$12*100)</f>
        <v>55.33353967339182</v>
      </c>
      <c r="C43" s="58">
        <f t="shared" si="3"/>
        <v>2.700074931725886</v>
      </c>
      <c r="D43" s="58">
        <f>SUM(D17/$D$12*100)</f>
        <v>165.42658694980946</v>
      </c>
      <c r="E43" s="58">
        <f>SUM(E17/$E$12*100)</f>
        <v>239.0752787677985</v>
      </c>
      <c r="F43" s="58">
        <f>SUM(F17/$F$12*100)</f>
        <v>94.18254351177656</v>
      </c>
      <c r="G43" s="58">
        <f>SUM(G17/$G$12*100)</f>
        <v>21.955633514765342</v>
      </c>
      <c r="H43" s="56" t="s">
        <v>590</v>
      </c>
    </row>
    <row r="44" spans="1:8" ht="11.25" customHeight="1">
      <c r="A44" s="54">
        <v>2004</v>
      </c>
      <c r="B44" s="58">
        <f>SUM(B18/$B$12*100)</f>
        <v>52.02092914746792</v>
      </c>
      <c r="C44" s="58">
        <f t="shared" si="3"/>
        <v>2.6241080739769154</v>
      </c>
      <c r="D44" s="58">
        <f>SUM(D18/$D$12*100)</f>
        <v>161.8595717211519</v>
      </c>
      <c r="E44" s="58">
        <f>SUM(E18/$E$12*100)</f>
        <v>255.74841994379142</v>
      </c>
      <c r="F44" s="58">
        <f>SUM(F18/$F$12*100)</f>
        <v>82.25192582434262</v>
      </c>
      <c r="G44" s="58">
        <f>SUM(G18/$G$12*100)</f>
        <v>18.02398824674911</v>
      </c>
      <c r="H44" s="56" t="s">
        <v>590</v>
      </c>
    </row>
    <row r="45" spans="1:8" ht="11.25" customHeight="1">
      <c r="A45" s="54">
        <v>2005</v>
      </c>
      <c r="B45" s="58">
        <f>B19/$B$12*100</f>
        <v>50.77802075517661</v>
      </c>
      <c r="C45" s="58">
        <f t="shared" si="3"/>
        <v>2.372771975998642</v>
      </c>
      <c r="D45" s="58">
        <f>D19/$D$12*100</f>
        <v>154.83705156603983</v>
      </c>
      <c r="E45" s="58">
        <f>E19/$E$12*100</f>
        <v>248.26745120829767</v>
      </c>
      <c r="F45" s="58">
        <f>F19/$F$12*100</f>
        <v>81.6612526022112</v>
      </c>
      <c r="G45" s="58">
        <f>G19/$G$12*100</f>
        <v>18.806616451074344</v>
      </c>
      <c r="H45" s="56" t="s">
        <v>590</v>
      </c>
    </row>
    <row r="46" spans="1:8" ht="11.25" customHeight="1">
      <c r="A46" s="54">
        <v>2006</v>
      </c>
      <c r="B46" s="58">
        <f>B20/$B$12*100</f>
        <v>50.67719343430864</v>
      </c>
      <c r="C46" s="58">
        <f t="shared" si="3"/>
        <v>2.1196992643239145</v>
      </c>
      <c r="D46" s="58">
        <f>D20/$D$12*100</f>
        <v>153.63392979324303</v>
      </c>
      <c r="E46" s="58">
        <f>E20/$E$12*100</f>
        <v>246.98154098737598</v>
      </c>
      <c r="F46" s="58">
        <f>F20/$F$12*100</f>
        <v>83.22963522212461</v>
      </c>
      <c r="G46" s="58">
        <f>G20/$G$12*100</f>
        <v>18.089560644459418</v>
      </c>
      <c r="H46" s="56" t="s">
        <v>590</v>
      </c>
    </row>
    <row r="47" spans="1:8" ht="11.25" customHeight="1">
      <c r="A47" s="54">
        <v>2007</v>
      </c>
      <c r="B47" s="58">
        <f>B21/$B$12*100</f>
        <v>51.84474711040467</v>
      </c>
      <c r="C47" s="58">
        <f t="shared" si="3"/>
        <v>2.754995660158825</v>
      </c>
      <c r="D47" s="58">
        <f>D21/$D$12*100</f>
        <v>132.86999874839148</v>
      </c>
      <c r="E47" s="58">
        <f>E21/$E$12*100</f>
        <v>238.22912105690168</v>
      </c>
      <c r="F47" s="58">
        <f>F21/$F$12*100</f>
        <v>97.73825927853983</v>
      </c>
      <c r="G47" s="58">
        <f>G21/$G$12*100</f>
        <v>16.498790422607566</v>
      </c>
      <c r="H47" s="56" t="s">
        <v>590</v>
      </c>
    </row>
    <row r="48" spans="1:7" ht="11.25" customHeight="1">
      <c r="A48" s="51"/>
      <c r="B48" s="58"/>
      <c r="C48" s="58"/>
      <c r="D48" s="58"/>
      <c r="E48" s="58"/>
      <c r="F48" s="58"/>
      <c r="G48" s="58"/>
    </row>
    <row r="49" spans="1:8" ht="11.25" customHeight="1">
      <c r="A49" s="1278" t="s">
        <v>71</v>
      </c>
      <c r="B49" s="1278"/>
      <c r="C49" s="1278"/>
      <c r="D49" s="1278"/>
      <c r="E49" s="1278"/>
      <c r="F49" s="1278"/>
      <c r="G49" s="1278"/>
      <c r="H49" s="1278"/>
    </row>
    <row r="51" spans="1:8" ht="11.25" customHeight="1">
      <c r="A51" s="54">
        <v>1990</v>
      </c>
      <c r="B51" s="59" t="s">
        <v>231</v>
      </c>
      <c r="C51" s="59" t="s">
        <v>231</v>
      </c>
      <c r="D51" s="59" t="s">
        <v>231</v>
      </c>
      <c r="E51" s="59" t="s">
        <v>231</v>
      </c>
      <c r="F51" s="59" t="s">
        <v>231</v>
      </c>
      <c r="G51" s="59" t="s">
        <v>231</v>
      </c>
      <c r="H51" s="59" t="s">
        <v>231</v>
      </c>
    </row>
    <row r="52" spans="1:8" ht="11.25" customHeight="1">
      <c r="A52" s="54">
        <v>1995</v>
      </c>
      <c r="B52" s="61">
        <v>-1.9104147257857562</v>
      </c>
      <c r="C52" s="62">
        <f>C13/2591*100-100</f>
        <v>-29.748327730297177</v>
      </c>
      <c r="D52" s="63">
        <v>6.392442710272746</v>
      </c>
      <c r="E52" s="63">
        <v>24.5391475197424</v>
      </c>
      <c r="F52" s="63">
        <v>4.214739877196095</v>
      </c>
      <c r="G52" s="63">
        <v>-30.555282334525273</v>
      </c>
      <c r="H52" s="56" t="s">
        <v>590</v>
      </c>
    </row>
    <row r="53" spans="1:8" ht="11.25" customHeight="1">
      <c r="A53" s="54">
        <v>2000</v>
      </c>
      <c r="B53" s="61">
        <v>0.1277255782046467</v>
      </c>
      <c r="C53" s="62">
        <v>-19.30606241882701</v>
      </c>
      <c r="D53" s="63">
        <v>-2.2204705501415845</v>
      </c>
      <c r="E53" s="63">
        <v>1.9139976780723202</v>
      </c>
      <c r="F53" s="63">
        <v>6.547477585903579</v>
      </c>
      <c r="G53" s="63">
        <v>-13.649851294420884</v>
      </c>
      <c r="H53" s="56" t="s">
        <v>590</v>
      </c>
    </row>
    <row r="54" spans="1:8" ht="11.25" customHeight="1">
      <c r="A54" s="54">
        <v>2001</v>
      </c>
      <c r="B54" s="61">
        <v>4.306910068612325</v>
      </c>
      <c r="C54" s="62">
        <f aca="true" t="shared" si="4" ref="C54:C60">C15/C14*100-100</f>
        <v>-15.549637593630123</v>
      </c>
      <c r="D54" s="63">
        <v>3.008335362244651</v>
      </c>
      <c r="E54" s="63">
        <v>6.3483287089327405</v>
      </c>
      <c r="F54" s="63">
        <v>7.2601312858796945</v>
      </c>
      <c r="G54" s="63">
        <v>-1.2278131249540962</v>
      </c>
      <c r="H54" s="56" t="s">
        <v>590</v>
      </c>
    </row>
    <row r="55" spans="1:8" ht="11.25" customHeight="1">
      <c r="A55" s="54">
        <v>2002</v>
      </c>
      <c r="B55" s="61">
        <f>(B16/B15*100)-100</f>
        <v>6.558638544109897</v>
      </c>
      <c r="C55" s="62">
        <f t="shared" si="4"/>
        <v>-1.3823062897489393</v>
      </c>
      <c r="D55" s="63">
        <f aca="true" t="shared" si="5" ref="D55:G56">(D16/D15*100)-100</f>
        <v>-3.889803810810591</v>
      </c>
      <c r="E55" s="63">
        <f t="shared" si="5"/>
        <v>-5.109757390309284</v>
      </c>
      <c r="F55" s="61" t="s">
        <v>84</v>
      </c>
      <c r="G55" s="61">
        <f t="shared" si="5"/>
        <v>14.251236996512517</v>
      </c>
      <c r="H55" s="56" t="s">
        <v>590</v>
      </c>
    </row>
    <row r="56" spans="1:8" ht="11.25" customHeight="1">
      <c r="A56" s="54">
        <v>2003</v>
      </c>
      <c r="B56" s="61">
        <f>(B17/B16*100)-100</f>
        <v>-4.463093196233558</v>
      </c>
      <c r="C56" s="62">
        <f t="shared" si="4"/>
        <v>-11.348577151455757</v>
      </c>
      <c r="D56" s="63">
        <f t="shared" si="5"/>
        <v>-3.732316070795065</v>
      </c>
      <c r="E56" s="63">
        <f t="shared" si="5"/>
        <v>-1.3656243552916436</v>
      </c>
      <c r="F56" s="63">
        <f t="shared" si="5"/>
        <v>-6.6450902998874</v>
      </c>
      <c r="G56" s="63">
        <f t="shared" si="5"/>
        <v>-4.055532491068121</v>
      </c>
      <c r="H56" s="56" t="s">
        <v>590</v>
      </c>
    </row>
    <row r="57" spans="1:8" ht="11.25" customHeight="1">
      <c r="A57" s="54">
        <v>2004</v>
      </c>
      <c r="B57" s="61">
        <f aca="true" t="shared" si="6" ref="B57:G57">(B18/B17*100)-100</f>
        <v>-5.986623204437478</v>
      </c>
      <c r="C57" s="62">
        <f t="shared" si="4"/>
        <v>-2.8135092421458268</v>
      </c>
      <c r="D57" s="63">
        <f t="shared" si="6"/>
        <v>-2.1562526885353748</v>
      </c>
      <c r="E57" s="63">
        <f t="shared" si="6"/>
        <v>6.974013064808204</v>
      </c>
      <c r="F57" s="63">
        <f t="shared" si="6"/>
        <v>-12.667546705130277</v>
      </c>
      <c r="G57" s="63">
        <f t="shared" si="6"/>
        <v>-17.907227615965482</v>
      </c>
      <c r="H57" s="61">
        <f>H18/H17*100-100</f>
        <v>-37.68115942028986</v>
      </c>
    </row>
    <row r="58" spans="1:8" ht="11.25" customHeight="1">
      <c r="A58" s="54">
        <v>2005</v>
      </c>
      <c r="B58" s="61">
        <f>B19/B18*100-100</f>
        <v>-2.3892468140427354</v>
      </c>
      <c r="C58" s="62">
        <f t="shared" si="4"/>
        <v>-9.57796290750197</v>
      </c>
      <c r="D58" s="63">
        <f aca="true" t="shared" si="7" ref="D58:G60">D19/D18*100-100</f>
        <v>-4.338649905246427</v>
      </c>
      <c r="E58" s="63">
        <f t="shared" si="7"/>
        <v>-2.9251280368175685</v>
      </c>
      <c r="F58" s="63">
        <f t="shared" si="7"/>
        <v>-0.7181269206910201</v>
      </c>
      <c r="G58" s="63">
        <f t="shared" si="7"/>
        <v>4.342147773350845</v>
      </c>
      <c r="H58" s="61">
        <f>H19/H18*100-100</f>
        <v>8.98288372093026</v>
      </c>
    </row>
    <row r="59" spans="1:8" ht="11.25" customHeight="1">
      <c r="A59" s="54">
        <v>2006</v>
      </c>
      <c r="B59" s="61">
        <f>B20/B19*100-100</f>
        <v>-0.19856488962834362</v>
      </c>
      <c r="C59" s="62">
        <f t="shared" si="4"/>
        <v>-10.665698779092153</v>
      </c>
      <c r="D59" s="63">
        <f t="shared" si="7"/>
        <v>-0.77702446580345</v>
      </c>
      <c r="E59" s="63">
        <f t="shared" si="7"/>
        <v>-0.5179536079591713</v>
      </c>
      <c r="F59" s="63">
        <f t="shared" si="7"/>
        <v>1.920595839440935</v>
      </c>
      <c r="G59" s="63">
        <f t="shared" si="7"/>
        <v>-3.812784763704613</v>
      </c>
      <c r="H59" s="61">
        <f>H20/H19*100-100</f>
        <v>-65.69821930646674</v>
      </c>
    </row>
    <row r="60" spans="1:8" ht="11.25" customHeight="1">
      <c r="A60" s="54">
        <v>2007</v>
      </c>
      <c r="B60" s="61">
        <f>B21/B20*100-100</f>
        <v>2.3039035845769433</v>
      </c>
      <c r="C60" s="63">
        <f t="shared" si="4"/>
        <v>29.971062712876915</v>
      </c>
      <c r="D60" s="63">
        <f t="shared" si="7"/>
        <v>-13.515198805885632</v>
      </c>
      <c r="E60" s="63">
        <f t="shared" si="7"/>
        <v>-3.543754685262769</v>
      </c>
      <c r="F60" s="63">
        <f t="shared" si="7"/>
        <v>17.432040904293714</v>
      </c>
      <c r="G60" s="63">
        <f t="shared" si="7"/>
        <v>-8.793857701232128</v>
      </c>
      <c r="H60" s="61">
        <f>H21/H20*100-100</f>
        <v>419.74429414633664</v>
      </c>
    </row>
    <row r="80" ht="11.25" customHeight="1">
      <c r="A80" s="1035"/>
    </row>
    <row r="84" ht="11.25" customHeight="1">
      <c r="A84" s="1035"/>
    </row>
  </sheetData>
  <mergeCells count="8">
    <mergeCell ref="A3:H3"/>
    <mergeCell ref="A4:H4"/>
    <mergeCell ref="A23:H23"/>
    <mergeCell ref="A49:H49"/>
    <mergeCell ref="A36:H36"/>
    <mergeCell ref="A7:A8"/>
    <mergeCell ref="C7:H7"/>
    <mergeCell ref="A10:H10"/>
  </mergeCells>
  <printOptions/>
  <pageMargins left="0.7874015748031497" right="0.7874015748031497" top="0.7874015748031497" bottom="0" header="0.5118110236220472" footer="0.5118110236220472"/>
  <pageSetup horizontalDpi="600" verticalDpi="600" orientation="portrait" paperSize="9" r:id="rId1"/>
  <headerFooter alignWithMargins="0">
    <oddHeader>&amp;C&amp;9- 33 -</oddHeader>
  </headerFooter>
</worksheet>
</file>

<file path=xl/worksheets/sheet26.xml><?xml version="1.0" encoding="utf-8"?>
<worksheet xmlns="http://schemas.openxmlformats.org/spreadsheetml/2006/main" xmlns:r="http://schemas.openxmlformats.org/officeDocument/2006/relationships">
  <dimension ref="A1:G83"/>
  <sheetViews>
    <sheetView workbookViewId="0" topLeftCell="A1">
      <pane xSplit="1" ySplit="10" topLeftCell="B11" activePane="bottomRight" state="frozen"/>
      <selection pane="topLeft" activeCell="U37" sqref="U37"/>
      <selection pane="topRight" activeCell="U37" sqref="U37"/>
      <selection pane="bottomLeft" activeCell="U37" sqref="U37"/>
      <selection pane="bottomRight" activeCell="U37" sqref="U37"/>
    </sheetView>
  </sheetViews>
  <sheetFormatPr defaultColWidth="11.421875" defaultRowHeight="11.25" customHeight="1"/>
  <cols>
    <col min="1" max="1" width="8.7109375" style="41" customWidth="1"/>
    <col min="2" max="2" width="12.8515625" style="40" customWidth="1"/>
    <col min="3" max="3" width="19.28125" style="40" bestFit="1" customWidth="1"/>
    <col min="4" max="5" width="12.8515625" style="40" customWidth="1"/>
    <col min="6" max="6" width="13.8515625" style="40" bestFit="1" customWidth="1"/>
    <col min="7" max="16384" width="11.421875" style="40" customWidth="1"/>
  </cols>
  <sheetData>
    <row r="1" spans="1:6" ht="11.25">
      <c r="A1" s="67"/>
      <c r="D1" s="39"/>
      <c r="E1" s="39"/>
      <c r="F1" s="39"/>
    </row>
    <row r="2" ht="11.25" customHeight="1">
      <c r="A2" s="67"/>
    </row>
    <row r="3" spans="1:6" s="576" customFormat="1" ht="14.25">
      <c r="A3" s="573" t="s">
        <v>85</v>
      </c>
      <c r="B3" s="575"/>
      <c r="C3" s="575"/>
      <c r="D3" s="575"/>
      <c r="E3" s="575"/>
      <c r="F3" s="575"/>
    </row>
    <row r="4" spans="1:6" ht="12.75">
      <c r="A4" s="573" t="s">
        <v>73</v>
      </c>
      <c r="B4" s="39"/>
      <c r="C4" s="39"/>
      <c r="D4" s="39"/>
      <c r="E4" s="39"/>
      <c r="F4" s="39"/>
    </row>
    <row r="5" spans="1:6" ht="11.25">
      <c r="A5" s="38"/>
      <c r="B5" s="39"/>
      <c r="C5" s="39"/>
      <c r="D5" s="39"/>
      <c r="E5" s="39"/>
      <c r="F5" s="39"/>
    </row>
    <row r="6" ht="11.25" customHeight="1">
      <c r="A6" s="67"/>
    </row>
    <row r="7" spans="1:6" ht="14.25" customHeight="1">
      <c r="A7" s="1280" t="s">
        <v>232</v>
      </c>
      <c r="B7" s="1329" t="s">
        <v>74</v>
      </c>
      <c r="C7" s="69" t="s">
        <v>225</v>
      </c>
      <c r="D7" s="69"/>
      <c r="E7" s="69"/>
      <c r="F7" s="46"/>
    </row>
    <row r="8" spans="1:6" ht="14.25" customHeight="1">
      <c r="A8" s="1289"/>
      <c r="B8" s="1274"/>
      <c r="C8" s="1329" t="s">
        <v>164</v>
      </c>
      <c r="D8" s="45"/>
      <c r="E8" s="45" t="s">
        <v>86</v>
      </c>
      <c r="F8" s="75" t="s">
        <v>89</v>
      </c>
    </row>
    <row r="9" spans="1:6" ht="14.25" customHeight="1">
      <c r="A9" s="1273"/>
      <c r="B9" s="1274"/>
      <c r="C9" s="1330"/>
      <c r="D9" s="70" t="s">
        <v>603</v>
      </c>
      <c r="E9" s="70" t="s">
        <v>90</v>
      </c>
      <c r="F9" s="87" t="s">
        <v>91</v>
      </c>
    </row>
    <row r="10" spans="1:6" ht="14.25" customHeight="1">
      <c r="A10" s="1281"/>
      <c r="B10" s="1272"/>
      <c r="C10" s="1331"/>
      <c r="D10" s="48"/>
      <c r="E10" s="48" t="s">
        <v>92</v>
      </c>
      <c r="F10" s="77" t="s">
        <v>93</v>
      </c>
    </row>
    <row r="11" spans="1:2" ht="11.25" customHeight="1">
      <c r="A11" s="51"/>
      <c r="B11" s="52"/>
    </row>
    <row r="12" spans="1:6" ht="11.25" customHeight="1">
      <c r="A12" s="53" t="s">
        <v>330</v>
      </c>
      <c r="B12" s="43"/>
      <c r="C12" s="39"/>
      <c r="D12" s="39"/>
      <c r="E12" s="39"/>
      <c r="F12" s="39"/>
    </row>
    <row r="13" spans="1:2" ht="11.25" customHeight="1">
      <c r="A13" s="51"/>
      <c r="B13" s="52"/>
    </row>
    <row r="14" spans="1:6" ht="11.25" customHeight="1">
      <c r="A14" s="54">
        <v>1990</v>
      </c>
      <c r="B14" s="56">
        <v>34024</v>
      </c>
      <c r="C14" s="56">
        <v>13753</v>
      </c>
      <c r="D14" s="56">
        <v>3328</v>
      </c>
      <c r="E14" s="56">
        <v>2768.862</v>
      </c>
      <c r="F14" s="56">
        <v>16942</v>
      </c>
    </row>
    <row r="15" spans="1:6" ht="11.25" customHeight="1">
      <c r="A15" s="54">
        <v>1995</v>
      </c>
      <c r="B15" s="56">
        <v>18697</v>
      </c>
      <c r="C15" s="56">
        <v>4007</v>
      </c>
      <c r="D15" s="56">
        <v>4317</v>
      </c>
      <c r="E15" s="56">
        <v>4133.517936</v>
      </c>
      <c r="F15" s="56">
        <v>10374</v>
      </c>
    </row>
    <row r="16" spans="1:6" ht="11.25" customHeight="1">
      <c r="A16" s="54">
        <v>2000</v>
      </c>
      <c r="B16" s="56">
        <v>17729.45928172276</v>
      </c>
      <c r="C16" s="56">
        <v>4052.8436813745097</v>
      </c>
      <c r="D16" s="56">
        <v>4529.830881320001</v>
      </c>
      <c r="E16" s="56">
        <v>4273.966968000001</v>
      </c>
      <c r="F16" s="56">
        <v>9146.78471902825</v>
      </c>
    </row>
    <row r="17" spans="1:6" ht="11.25" customHeight="1">
      <c r="A17" s="54">
        <v>2001</v>
      </c>
      <c r="B17" s="56">
        <v>18493.0511486378</v>
      </c>
      <c r="C17" s="56">
        <v>4157.595503077235</v>
      </c>
      <c r="D17" s="56">
        <v>4565.535071168001</v>
      </c>
      <c r="E17" s="56">
        <v>4188.633620416001</v>
      </c>
      <c r="F17" s="56">
        <v>9770</v>
      </c>
    </row>
    <row r="18" spans="1:6" ht="11.25" customHeight="1">
      <c r="A18" s="54">
        <v>2002</v>
      </c>
      <c r="B18" s="56">
        <v>19705.94352925432</v>
      </c>
      <c r="C18" s="56">
        <v>4275.837428533432</v>
      </c>
      <c r="D18" s="56">
        <v>4552.2037448816</v>
      </c>
      <c r="E18" s="56">
        <v>4201.4807200000005</v>
      </c>
      <c r="F18" s="952">
        <v>10877.902355839287</v>
      </c>
    </row>
    <row r="19" spans="1:7" ht="11.25" customHeight="1">
      <c r="A19" s="54">
        <v>2003</v>
      </c>
      <c r="B19" s="56">
        <v>18826.448904346544</v>
      </c>
      <c r="C19" s="56">
        <v>4514.747075948274</v>
      </c>
      <c r="D19" s="56">
        <v>4424.6914287944</v>
      </c>
      <c r="E19" s="56">
        <v>3993.773392</v>
      </c>
      <c r="F19" s="952">
        <v>9887.01039960387</v>
      </c>
      <c r="G19" s="56"/>
    </row>
    <row r="20" spans="1:7" ht="11.25" customHeight="1">
      <c r="A20" s="54">
        <v>2004</v>
      </c>
      <c r="B20" s="56">
        <v>17699.380345667367</v>
      </c>
      <c r="C20" s="56">
        <v>4573.99026160153</v>
      </c>
      <c r="D20" s="56">
        <v>4317.237111490159</v>
      </c>
      <c r="E20" s="56">
        <v>4035.4589600000004</v>
      </c>
      <c r="F20" s="56">
        <v>8808.152972575677</v>
      </c>
      <c r="G20" s="56"/>
    </row>
    <row r="21" spans="1:7" ht="11.25" customHeight="1">
      <c r="A21" s="54">
        <v>2005</v>
      </c>
      <c r="B21" s="56">
        <v>17276.498464653203</v>
      </c>
      <c r="C21" s="56">
        <v>4449.078856678</v>
      </c>
      <c r="D21" s="56">
        <v>4159.084850776</v>
      </c>
      <c r="E21" s="56">
        <v>3890.4963159840004</v>
      </c>
      <c r="F21" s="56">
        <v>8668.3347571992</v>
      </c>
      <c r="G21" s="56"/>
    </row>
    <row r="22" spans="1:7" ht="11.25" customHeight="1">
      <c r="A22" s="54">
        <v>2006</v>
      </c>
      <c r="B22" s="56">
        <v>17242.19340454522</v>
      </c>
      <c r="C22" s="56">
        <v>4737.710656786973</v>
      </c>
      <c r="D22" s="56">
        <v>3968.5617780234124</v>
      </c>
      <c r="E22" s="56">
        <v>3729.0670142480003</v>
      </c>
      <c r="F22" s="56">
        <v>8535.920969734838</v>
      </c>
      <c r="G22" s="56"/>
    </row>
    <row r="23" spans="1:7" ht="11.25" customHeight="1">
      <c r="A23" s="54">
        <v>2007</v>
      </c>
      <c r="B23" s="56">
        <v>17639.43691645223</v>
      </c>
      <c r="C23" s="56">
        <v>5138.982109530883</v>
      </c>
      <c r="D23" s="56">
        <v>3928.8598566188</v>
      </c>
      <c r="E23" s="56">
        <v>3678.0437876399997</v>
      </c>
      <c r="F23" s="56">
        <v>8571.594950302548</v>
      </c>
      <c r="G23" s="56"/>
    </row>
    <row r="24" spans="1:6" ht="11.25" customHeight="1">
      <c r="A24" s="51"/>
      <c r="B24" s="56"/>
      <c r="C24" s="56"/>
      <c r="D24" s="56"/>
      <c r="E24" s="56"/>
      <c r="F24" s="56"/>
    </row>
    <row r="25" spans="1:6" ht="11.25" customHeight="1">
      <c r="A25" s="57" t="s">
        <v>230</v>
      </c>
      <c r="B25" s="43"/>
      <c r="C25" s="39"/>
      <c r="D25" s="39"/>
      <c r="E25" s="39"/>
      <c r="F25" s="39"/>
    </row>
    <row r="27" spans="1:7" ht="11.25" customHeight="1">
      <c r="A27" s="54">
        <v>1990</v>
      </c>
      <c r="B27" s="58">
        <v>100</v>
      </c>
      <c r="C27" s="58">
        <f>SUM(C14/B14*100)</f>
        <v>40.4214671996238</v>
      </c>
      <c r="D27" s="58">
        <f>SUM(D14/B14*100)</f>
        <v>9.781330825299788</v>
      </c>
      <c r="E27" s="58">
        <f>E14/B14*100</f>
        <v>8.137967317187869</v>
      </c>
      <c r="F27" s="58">
        <f>SUM(F14/B14*100)</f>
        <v>49.79426287326593</v>
      </c>
      <c r="G27" s="58"/>
    </row>
    <row r="28" spans="1:7" ht="11.25" customHeight="1">
      <c r="A28" s="54">
        <v>1995</v>
      </c>
      <c r="B28" s="58">
        <v>100</v>
      </c>
      <c r="C28" s="58">
        <f>SUM(C15/B15*100)</f>
        <v>21.431245654383055</v>
      </c>
      <c r="D28" s="58">
        <f>SUM(D15/B15*100)</f>
        <v>23.08926565759213</v>
      </c>
      <c r="E28" s="58">
        <f aca="true" t="shared" si="0" ref="E28:E36">E15/B15*100</f>
        <v>22.10792071455314</v>
      </c>
      <c r="F28" s="58">
        <f>SUM(F15/B15*100)</f>
        <v>55.48483713964807</v>
      </c>
      <c r="G28" s="58"/>
    </row>
    <row r="29" spans="1:6" ht="11.25" customHeight="1">
      <c r="A29" s="54">
        <v>2000</v>
      </c>
      <c r="B29" s="58">
        <v>100</v>
      </c>
      <c r="C29" s="58">
        <v>22.859375556662194</v>
      </c>
      <c r="D29" s="58">
        <v>25.549740741330947</v>
      </c>
      <c r="E29" s="58">
        <f t="shared" si="0"/>
        <v>24.106583850563446</v>
      </c>
      <c r="F29" s="58">
        <v>51.59088370200686</v>
      </c>
    </row>
    <row r="30" spans="1:6" ht="11.25" customHeight="1">
      <c r="A30" s="54">
        <v>2001</v>
      </c>
      <c r="B30" s="58">
        <v>100</v>
      </c>
      <c r="C30" s="58">
        <f aca="true" t="shared" si="1" ref="C30:C36">SUM(C17/B17*100)</f>
        <v>22.48193372559554</v>
      </c>
      <c r="D30" s="58">
        <f aca="true" t="shared" si="2" ref="D30:D36">SUM(D17/B17*100)</f>
        <v>24.68784104079168</v>
      </c>
      <c r="E30" s="58">
        <f t="shared" si="0"/>
        <v>22.649770374557882</v>
      </c>
      <c r="F30" s="58">
        <v>52.83022523361277</v>
      </c>
    </row>
    <row r="31" spans="1:6" ht="11.25" customHeight="1">
      <c r="A31" s="54">
        <v>2002</v>
      </c>
      <c r="B31" s="58">
        <v>100</v>
      </c>
      <c r="C31" s="58">
        <f t="shared" si="1"/>
        <v>21.6982121266397</v>
      </c>
      <c r="D31" s="58">
        <f t="shared" si="2"/>
        <v>23.100663706478493</v>
      </c>
      <c r="E31" s="58">
        <f t="shared" si="0"/>
        <v>21.320880747286836</v>
      </c>
      <c r="F31" s="58">
        <f aca="true" t="shared" si="3" ref="F31:F36">SUM(F18/B18*100)</f>
        <v>55.2011241668818</v>
      </c>
    </row>
    <row r="32" spans="1:6" ht="11.25" customHeight="1">
      <c r="A32" s="54">
        <v>2003</v>
      </c>
      <c r="B32" s="58">
        <v>100</v>
      </c>
      <c r="C32" s="58">
        <f t="shared" si="1"/>
        <v>23.980874454268083</v>
      </c>
      <c r="D32" s="58">
        <f t="shared" si="2"/>
        <v>23.502528019359257</v>
      </c>
      <c r="E32" s="58">
        <f t="shared" si="0"/>
        <v>21.213630952345667</v>
      </c>
      <c r="F32" s="58">
        <f t="shared" si="3"/>
        <v>52.516597526372664</v>
      </c>
    </row>
    <row r="33" spans="1:6" ht="11.25" customHeight="1">
      <c r="A33" s="54">
        <v>2004</v>
      </c>
      <c r="B33" s="58">
        <v>100</v>
      </c>
      <c r="C33" s="58">
        <f t="shared" si="1"/>
        <v>25.842657608751807</v>
      </c>
      <c r="D33" s="58">
        <f t="shared" si="2"/>
        <v>24.392024054938037</v>
      </c>
      <c r="E33" s="58">
        <f t="shared" si="0"/>
        <v>22.800001362690875</v>
      </c>
      <c r="F33" s="58">
        <f t="shared" si="3"/>
        <v>49.76531833631015</v>
      </c>
    </row>
    <row r="34" spans="1:6" ht="11.25" customHeight="1">
      <c r="A34" s="54">
        <v>2005</v>
      </c>
      <c r="B34" s="58">
        <v>100</v>
      </c>
      <c r="C34" s="58">
        <f t="shared" si="1"/>
        <v>25.752202425627964</v>
      </c>
      <c r="D34" s="58">
        <f t="shared" si="2"/>
        <v>24.07365624050074</v>
      </c>
      <c r="E34" s="58">
        <f t="shared" si="0"/>
        <v>22.51900941584748</v>
      </c>
      <c r="F34" s="58">
        <f t="shared" si="3"/>
        <v>50.17414133387128</v>
      </c>
    </row>
    <row r="35" spans="1:6" ht="11.25" customHeight="1">
      <c r="A35" s="54">
        <v>2006</v>
      </c>
      <c r="B35" s="58">
        <v>100</v>
      </c>
      <c r="C35" s="58">
        <f t="shared" si="1"/>
        <v>27.47742439507762</v>
      </c>
      <c r="D35" s="58">
        <f t="shared" si="2"/>
        <v>23.016571528406928</v>
      </c>
      <c r="E35" s="58">
        <f t="shared" si="0"/>
        <v>21.62756748375749</v>
      </c>
      <c r="F35" s="58">
        <f t="shared" si="3"/>
        <v>49.50600407651547</v>
      </c>
    </row>
    <row r="36" spans="1:6" ht="11.25" customHeight="1">
      <c r="A36" s="54">
        <v>2007</v>
      </c>
      <c r="B36" s="58">
        <v>100</v>
      </c>
      <c r="C36" s="58">
        <f t="shared" si="1"/>
        <v>29.133481606421206</v>
      </c>
      <c r="D36" s="58">
        <f t="shared" si="2"/>
        <v>22.273159144634423</v>
      </c>
      <c r="E36" s="58">
        <f t="shared" si="0"/>
        <v>20.85125395476487</v>
      </c>
      <c r="F36" s="58">
        <f t="shared" si="3"/>
        <v>48.593359248944374</v>
      </c>
    </row>
    <row r="37" spans="1:6" ht="11.25" customHeight="1">
      <c r="A37" s="51"/>
      <c r="B37" s="56"/>
      <c r="C37" s="58"/>
      <c r="D37" s="58"/>
      <c r="E37" s="58"/>
      <c r="F37" s="58"/>
    </row>
    <row r="38" spans="1:6" ht="11.25" customHeight="1">
      <c r="A38" s="57" t="s">
        <v>70</v>
      </c>
      <c r="B38" s="43"/>
      <c r="C38" s="39"/>
      <c r="D38" s="39"/>
      <c r="E38" s="39"/>
      <c r="F38" s="39"/>
    </row>
    <row r="40" spans="1:6" ht="11.25" customHeight="1">
      <c r="A40" s="54">
        <v>1990</v>
      </c>
      <c r="B40" s="58">
        <v>100</v>
      </c>
      <c r="C40" s="58">
        <v>100</v>
      </c>
      <c r="D40" s="58">
        <v>100</v>
      </c>
      <c r="E40" s="58">
        <v>100</v>
      </c>
      <c r="F40" s="58">
        <v>100</v>
      </c>
    </row>
    <row r="41" spans="1:6" ht="11.25" customHeight="1">
      <c r="A41" s="54">
        <v>1995</v>
      </c>
      <c r="B41" s="58">
        <f>SUM(B15/$B$14*100)</f>
        <v>54.95238655067012</v>
      </c>
      <c r="C41" s="58">
        <f>SUM(C15/$C$14*100)</f>
        <v>29.135461353886427</v>
      </c>
      <c r="D41" s="58">
        <f>SUM(D15/$D$14*100)</f>
        <v>129.7175480769231</v>
      </c>
      <c r="E41" s="58">
        <f>SUM(E15/$E$14*100)</f>
        <v>149.28580535974706</v>
      </c>
      <c r="F41" s="58">
        <f>SUM(F15/$F$14*100)</f>
        <v>61.23244008971787</v>
      </c>
    </row>
    <row r="42" spans="1:6" ht="11.25" customHeight="1">
      <c r="A42" s="54">
        <v>2000</v>
      </c>
      <c r="B42" s="58">
        <v>52.10868587386186</v>
      </c>
      <c r="C42" s="58">
        <v>29.46879721787617</v>
      </c>
      <c r="D42" s="58">
        <v>136.11270677043274</v>
      </c>
      <c r="E42" s="58">
        <v>154.3582514404835</v>
      </c>
      <c r="F42" s="58">
        <v>53.98881312140391</v>
      </c>
    </row>
    <row r="43" spans="1:6" ht="11.25" customHeight="1">
      <c r="A43" s="54">
        <v>2001</v>
      </c>
      <c r="B43" s="58">
        <f aca="true" t="shared" si="4" ref="B43:B49">SUM(B17/$B$14*100)</f>
        <v>54.35296011238479</v>
      </c>
      <c r="C43" s="58">
        <f aca="true" t="shared" si="5" ref="C43:C49">SUM(C17/$C$14*100)</f>
        <v>30.230462466932558</v>
      </c>
      <c r="D43" s="58">
        <f aca="true" t="shared" si="6" ref="D43:D49">SUM(D17/$D$14*100)</f>
        <v>137.18554901346158</v>
      </c>
      <c r="E43" s="58">
        <f aca="true" t="shared" si="7" ref="E43:E49">SUM(E17/$E$14*100)</f>
        <v>151.2763590390565</v>
      </c>
      <c r="F43" s="58">
        <v>57.66686680670856</v>
      </c>
    </row>
    <row r="44" spans="1:6" ht="11.25" customHeight="1">
      <c r="A44" s="54">
        <v>2002</v>
      </c>
      <c r="B44" s="58">
        <f t="shared" si="4"/>
        <v>57.91777430418035</v>
      </c>
      <c r="C44" s="58">
        <f t="shared" si="5"/>
        <v>31.090216160353613</v>
      </c>
      <c r="D44" s="58">
        <f t="shared" si="6"/>
        <v>136.78496829572114</v>
      </c>
      <c r="E44" s="58">
        <f t="shared" si="7"/>
        <v>151.74034386690275</v>
      </c>
      <c r="F44" s="58">
        <f aca="true" t="shared" si="8" ref="F44:F49">SUM(F18/$F$14*100)</f>
        <v>64.20671913492674</v>
      </c>
    </row>
    <row r="45" spans="1:6" ht="11.25" customHeight="1">
      <c r="A45" s="54">
        <v>2003</v>
      </c>
      <c r="B45" s="58">
        <f t="shared" si="4"/>
        <v>55.33285005980056</v>
      </c>
      <c r="C45" s="58">
        <f t="shared" si="5"/>
        <v>32.82736185521903</v>
      </c>
      <c r="D45" s="58">
        <f t="shared" si="6"/>
        <v>132.95346841329328</v>
      </c>
      <c r="E45" s="58">
        <f t="shared" si="7"/>
        <v>144.2388025116456</v>
      </c>
      <c r="F45" s="58">
        <f t="shared" si="8"/>
        <v>58.357988428779784</v>
      </c>
    </row>
    <row r="46" spans="1:6" ht="11.25" customHeight="1">
      <c r="A46" s="54">
        <v>2004</v>
      </c>
      <c r="B46" s="58">
        <f t="shared" si="4"/>
        <v>52.02028081844394</v>
      </c>
      <c r="C46" s="58">
        <f t="shared" si="5"/>
        <v>33.2581274020325</v>
      </c>
      <c r="D46" s="58">
        <f t="shared" si="6"/>
        <v>129.72467282121872</v>
      </c>
      <c r="E46" s="58">
        <f t="shared" si="7"/>
        <v>145.74431517352616</v>
      </c>
      <c r="F46" s="58">
        <f t="shared" si="8"/>
        <v>51.99004233606232</v>
      </c>
    </row>
    <row r="47" spans="1:6" ht="11.25" customHeight="1">
      <c r="A47" s="54">
        <v>2005</v>
      </c>
      <c r="B47" s="58">
        <f t="shared" si="4"/>
        <v>50.77738791633318</v>
      </c>
      <c r="C47" s="58">
        <f t="shared" si="5"/>
        <v>32.34987898406166</v>
      </c>
      <c r="D47" s="58">
        <f t="shared" si="6"/>
        <v>124.97250152572117</v>
      </c>
      <c r="E47" s="58">
        <f t="shared" si="7"/>
        <v>140.508855839836</v>
      </c>
      <c r="F47" s="58">
        <f t="shared" si="8"/>
        <v>51.16476659898005</v>
      </c>
    </row>
    <row r="48" spans="1:6" ht="11.25" customHeight="1">
      <c r="A48" s="54">
        <v>2006</v>
      </c>
      <c r="B48" s="58">
        <f t="shared" si="4"/>
        <v>50.67656185206096</v>
      </c>
      <c r="C48" s="58">
        <f t="shared" si="5"/>
        <v>34.44856145413345</v>
      </c>
      <c r="D48" s="58">
        <f t="shared" si="6"/>
        <v>119.24764958003043</v>
      </c>
      <c r="E48" s="58">
        <f t="shared" si="7"/>
        <v>134.67868800424145</v>
      </c>
      <c r="F48" s="58">
        <f t="shared" si="8"/>
        <v>50.38319542990697</v>
      </c>
    </row>
    <row r="49" spans="1:6" ht="11.25" customHeight="1">
      <c r="A49" s="54">
        <v>2007</v>
      </c>
      <c r="B49" s="58">
        <f t="shared" si="4"/>
        <v>51.844100977110955</v>
      </c>
      <c r="C49" s="58">
        <f t="shared" si="5"/>
        <v>37.366262702907605</v>
      </c>
      <c r="D49" s="58">
        <f t="shared" si="6"/>
        <v>118.05468319167068</v>
      </c>
      <c r="E49" s="58">
        <f t="shared" si="7"/>
        <v>132.83593720597125</v>
      </c>
      <c r="F49" s="58">
        <f t="shared" si="8"/>
        <v>50.59376077383158</v>
      </c>
    </row>
    <row r="50" spans="1:6" ht="11.25" customHeight="1">
      <c r="A50" s="51"/>
      <c r="B50" s="58"/>
      <c r="C50" s="58"/>
      <c r="D50" s="58"/>
      <c r="E50" s="58"/>
      <c r="F50" s="58"/>
    </row>
    <row r="51" spans="1:6" ht="11.25" customHeight="1">
      <c r="A51" s="57" t="s">
        <v>71</v>
      </c>
      <c r="B51" s="43"/>
      <c r="C51" s="39"/>
      <c r="D51" s="39"/>
      <c r="E51" s="39"/>
      <c r="F51" s="39"/>
    </row>
    <row r="53" spans="1:6" ht="11.25" customHeight="1">
      <c r="A53" s="54">
        <v>1990</v>
      </c>
      <c r="B53" s="59" t="s">
        <v>231</v>
      </c>
      <c r="C53" s="59" t="s">
        <v>231</v>
      </c>
      <c r="D53" s="59" t="s">
        <v>231</v>
      </c>
      <c r="E53" s="59" t="s">
        <v>231</v>
      </c>
      <c r="F53" s="59" t="s">
        <v>231</v>
      </c>
    </row>
    <row r="54" spans="1:6" ht="11.25" customHeight="1">
      <c r="A54" s="54">
        <v>1995</v>
      </c>
      <c r="B54" s="61">
        <v>-1.9148043227363303</v>
      </c>
      <c r="C54" s="1039">
        <v>-1.8613764388929752</v>
      </c>
      <c r="D54" s="61">
        <v>8.331242158092849</v>
      </c>
      <c r="E54" s="61">
        <v>11.849953566302787</v>
      </c>
      <c r="F54" s="1039">
        <v>-5.630855999272271</v>
      </c>
    </row>
    <row r="55" spans="1:6" ht="11.25" customHeight="1">
      <c r="A55" s="54">
        <v>2000</v>
      </c>
      <c r="B55" s="61">
        <v>0.1277255782046467</v>
      </c>
      <c r="C55" s="61">
        <v>4.588296879587489</v>
      </c>
      <c r="D55" s="61">
        <v>-0.4636617755365364</v>
      </c>
      <c r="E55" s="61">
        <v>-1.319175457847706</v>
      </c>
      <c r="F55" s="1039">
        <v>-1.4447086291418714</v>
      </c>
    </row>
    <row r="56" spans="1:6" ht="11.25" customHeight="1">
      <c r="A56" s="54">
        <v>2001</v>
      </c>
      <c r="B56" s="61">
        <v>4.306910068612325</v>
      </c>
      <c r="C56" s="61">
        <v>2.584649938119469</v>
      </c>
      <c r="D56" s="61">
        <v>0.7882013872799547</v>
      </c>
      <c r="E56" s="61">
        <v>-1.9965841622760934</v>
      </c>
      <c r="F56" s="61">
        <v>6.812621861187921</v>
      </c>
    </row>
    <row r="57" spans="1:6" ht="11.25" customHeight="1">
      <c r="A57" s="54">
        <v>2002</v>
      </c>
      <c r="B57" s="61">
        <f aca="true" t="shared" si="9" ref="B57:E58">(B18/B17*100)-100</f>
        <v>6.558638544109897</v>
      </c>
      <c r="C57" s="61">
        <f t="shared" si="9"/>
        <v>2.843997819621478</v>
      </c>
      <c r="D57" s="61">
        <f t="shared" si="9"/>
        <v>-0.29199920882419406</v>
      </c>
      <c r="E57" s="61">
        <f t="shared" si="9"/>
        <v>0.30671337596540127</v>
      </c>
      <c r="F57" s="61" t="s">
        <v>94</v>
      </c>
    </row>
    <row r="58" spans="1:6" ht="11.25" customHeight="1">
      <c r="A58" s="54">
        <v>2003</v>
      </c>
      <c r="B58" s="61">
        <f t="shared" si="9"/>
        <v>-4.463093196233558</v>
      </c>
      <c r="C58" s="61">
        <f t="shared" si="9"/>
        <v>5.587435242990168</v>
      </c>
      <c r="D58" s="61">
        <f t="shared" si="9"/>
        <v>-2.801111796249728</v>
      </c>
      <c r="E58" s="61">
        <f t="shared" si="9"/>
        <v>-4.943669668916158</v>
      </c>
      <c r="F58" s="1039">
        <f>(F19/F18*100)-100</f>
        <v>-9.10921907387322</v>
      </c>
    </row>
    <row r="59" spans="1:6" ht="11.25" customHeight="1">
      <c r="A59" s="54">
        <v>2004</v>
      </c>
      <c r="B59" s="61">
        <f aca="true" t="shared" si="10" ref="B59:F62">B20/B19*100-100</f>
        <v>-5.986623204437478</v>
      </c>
      <c r="C59" s="61">
        <f t="shared" si="10"/>
        <v>1.312214940430792</v>
      </c>
      <c r="D59" s="61">
        <f t="shared" si="10"/>
        <v>-2.4285155029108836</v>
      </c>
      <c r="E59" s="61">
        <f t="shared" si="10"/>
        <v>1.0437639772827652</v>
      </c>
      <c r="F59" s="1040">
        <f t="shared" si="10"/>
        <v>-10.911867019695038</v>
      </c>
    </row>
    <row r="60" spans="1:6" ht="11.25" customHeight="1">
      <c r="A60" s="54">
        <v>2005</v>
      </c>
      <c r="B60" s="61">
        <f t="shared" si="10"/>
        <v>-2.3892468140427354</v>
      </c>
      <c r="C60" s="1039">
        <f t="shared" si="10"/>
        <v>-2.730906665284266</v>
      </c>
      <c r="D60" s="61">
        <f t="shared" si="10"/>
        <v>-3.663274835964941</v>
      </c>
      <c r="E60" s="61">
        <f t="shared" si="10"/>
        <v>-3.5922219864676777</v>
      </c>
      <c r="F60" s="1039">
        <f t="shared" si="10"/>
        <v>-1.5873726967708564</v>
      </c>
    </row>
    <row r="61" spans="1:6" ht="11.25" customHeight="1">
      <c r="A61" s="54">
        <v>2006</v>
      </c>
      <c r="B61" s="61">
        <f t="shared" si="10"/>
        <v>-0.19856488962834362</v>
      </c>
      <c r="C61" s="1039">
        <f t="shared" si="10"/>
        <v>6.487450760189176</v>
      </c>
      <c r="D61" s="61">
        <f t="shared" si="10"/>
        <v>-4.5808892962844965</v>
      </c>
      <c r="E61" s="61">
        <f t="shared" si="10"/>
        <v>-4.149324112524468</v>
      </c>
      <c r="F61" s="1039">
        <f t="shared" si="10"/>
        <v>-1.5275573818188093</v>
      </c>
    </row>
    <row r="62" spans="1:6" ht="11.25" customHeight="1">
      <c r="A62" s="54">
        <v>2007</v>
      </c>
      <c r="B62" s="61">
        <f t="shared" si="10"/>
        <v>2.3039035845769433</v>
      </c>
      <c r="C62" s="1039">
        <f t="shared" si="10"/>
        <v>8.46973320688275</v>
      </c>
      <c r="D62" s="61">
        <f t="shared" si="10"/>
        <v>-1.0004108194678594</v>
      </c>
      <c r="E62" s="61">
        <f t="shared" si="10"/>
        <v>-1.3682571649437136</v>
      </c>
      <c r="F62" s="1039">
        <f t="shared" si="10"/>
        <v>0.41792772794167377</v>
      </c>
    </row>
    <row r="79" ht="11.25" customHeight="1">
      <c r="A79" s="1035"/>
    </row>
    <row r="83" ht="11.25" customHeight="1">
      <c r="A83" s="1035"/>
    </row>
  </sheetData>
  <mergeCells count="3">
    <mergeCell ref="A7:A10"/>
    <mergeCell ref="B7:B10"/>
    <mergeCell ref="C8:C10"/>
  </mergeCells>
  <printOptions/>
  <pageMargins left="0.7874015748031497" right="0.7874015748031497" top="0.7874015748031497" bottom="0" header="0.5118110236220472" footer="0.5118110236220472"/>
  <pageSetup horizontalDpi="600" verticalDpi="600" orientation="portrait" paperSize="9" r:id="rId1"/>
  <headerFooter alignWithMargins="0">
    <oddHeader>&amp;C&amp;9- 34 -</oddHeader>
  </headerFooter>
</worksheet>
</file>

<file path=xl/worksheets/sheet27.xml><?xml version="1.0" encoding="utf-8"?>
<worksheet xmlns="http://schemas.openxmlformats.org/spreadsheetml/2006/main" xmlns:r="http://schemas.openxmlformats.org/officeDocument/2006/relationships">
  <dimension ref="A1:D90"/>
  <sheetViews>
    <sheetView workbookViewId="0" topLeftCell="A1">
      <selection activeCell="U37" sqref="U37"/>
    </sheetView>
  </sheetViews>
  <sheetFormatPr defaultColWidth="11.421875" defaultRowHeight="12.75"/>
  <cols>
    <col min="1" max="1" width="43.00390625" style="40" bestFit="1" customWidth="1"/>
    <col min="2" max="2" width="15.8515625" style="40" customWidth="1"/>
    <col min="3" max="3" width="12.421875" style="40" customWidth="1"/>
    <col min="4" max="16384" width="11.421875" style="40" customWidth="1"/>
  </cols>
  <sheetData>
    <row r="1" ht="11.25">
      <c r="A1" s="67"/>
    </row>
    <row r="2" ht="11.25" customHeight="1">
      <c r="A2" s="67"/>
    </row>
    <row r="3" spans="1:3" s="576" customFormat="1" ht="12.75">
      <c r="A3" s="1277" t="s">
        <v>268</v>
      </c>
      <c r="B3" s="1277"/>
      <c r="C3" s="1277"/>
    </row>
    <row r="4" spans="1:3" ht="12.75">
      <c r="A4" s="573"/>
      <c r="B4" s="39"/>
      <c r="C4" s="39"/>
    </row>
    <row r="5" spans="1:3" ht="11.25">
      <c r="A5" s="38"/>
      <c r="B5" s="39"/>
      <c r="C5" s="39"/>
    </row>
    <row r="6" spans="1:3" ht="33" customHeight="1">
      <c r="A6" s="578" t="s">
        <v>95</v>
      </c>
      <c r="B6" s="579" t="s">
        <v>96</v>
      </c>
      <c r="C6" s="580" t="s">
        <v>97</v>
      </c>
    </row>
    <row r="7" spans="1:3" ht="33" customHeight="1">
      <c r="A7" s="581"/>
      <c r="B7" s="582"/>
      <c r="C7" s="583"/>
    </row>
    <row r="8" spans="1:4" ht="30" customHeight="1">
      <c r="A8" s="585" t="s">
        <v>491</v>
      </c>
      <c r="B8" s="56">
        <v>95.838522</v>
      </c>
      <c r="C8" s="584">
        <f>B8/$B$21*100</f>
        <v>0.9195367648268598</v>
      </c>
      <c r="D8" s="1017"/>
    </row>
    <row r="9" spans="1:4" ht="30" customHeight="1">
      <c r="A9" s="585" t="s">
        <v>489</v>
      </c>
      <c r="B9" s="56">
        <v>1286.0033099999998</v>
      </c>
      <c r="C9" s="584">
        <f aca="true" t="shared" si="0" ref="C9:C21">B9/$B$21*100</f>
        <v>12.338747494812505</v>
      </c>
      <c r="D9" s="1017"/>
    </row>
    <row r="10" spans="1:4" ht="27.75" customHeight="1">
      <c r="A10" s="585" t="s">
        <v>79</v>
      </c>
      <c r="B10" s="56">
        <v>69.853944</v>
      </c>
      <c r="C10" s="584">
        <f t="shared" si="0"/>
        <v>0.6702239176451056</v>
      </c>
      <c r="D10" s="1017"/>
    </row>
    <row r="11" spans="1:4" ht="27.75" customHeight="1">
      <c r="A11" s="585" t="s">
        <v>493</v>
      </c>
      <c r="B11" s="56">
        <v>171.82454200000004</v>
      </c>
      <c r="C11" s="584">
        <f t="shared" si="0"/>
        <v>1.648595785612563</v>
      </c>
      <c r="D11" s="1017"/>
    </row>
    <row r="12" spans="1:3" ht="30" customHeight="1">
      <c r="A12" s="588" t="s">
        <v>494</v>
      </c>
      <c r="B12" s="56">
        <v>34.976029999999994</v>
      </c>
      <c r="C12" s="584">
        <f t="shared" si="0"/>
        <v>0.33558265300342577</v>
      </c>
    </row>
    <row r="13" spans="1:3" ht="27.75" customHeight="1">
      <c r="A13" s="588" t="s">
        <v>497</v>
      </c>
      <c r="B13" s="1027">
        <v>0</v>
      </c>
      <c r="C13" s="584">
        <f t="shared" si="0"/>
        <v>0</v>
      </c>
    </row>
    <row r="14" spans="1:3" ht="27.75" customHeight="1">
      <c r="A14" s="577" t="s">
        <v>495</v>
      </c>
      <c r="B14" s="56">
        <v>2.633834112</v>
      </c>
      <c r="C14" s="584">
        <f t="shared" si="0"/>
        <v>0.025270707935574226</v>
      </c>
    </row>
    <row r="15" spans="1:3" ht="27.75" customHeight="1">
      <c r="A15" s="586" t="s">
        <v>99</v>
      </c>
      <c r="B15" s="1018">
        <v>1661.1301821119998</v>
      </c>
      <c r="C15" s="587">
        <f t="shared" si="0"/>
        <v>15.937957323836033</v>
      </c>
    </row>
    <row r="16" spans="1:4" ht="27.75" customHeight="1">
      <c r="A16" s="588" t="s">
        <v>675</v>
      </c>
      <c r="B16" s="56">
        <v>1585.880271056</v>
      </c>
      <c r="C16" s="584">
        <f t="shared" si="0"/>
        <v>15.215961008346705</v>
      </c>
      <c r="D16" s="584"/>
    </row>
    <row r="17" spans="1:4" ht="27.75" customHeight="1">
      <c r="A17" s="577" t="s">
        <v>603</v>
      </c>
      <c r="B17" s="56">
        <v>3782.85738764</v>
      </c>
      <c r="C17" s="584">
        <f t="shared" si="0"/>
        <v>36.29518038719203</v>
      </c>
      <c r="D17" s="584"/>
    </row>
    <row r="18" spans="1:4" ht="27.75" customHeight="1">
      <c r="A18" s="577" t="s">
        <v>98</v>
      </c>
      <c r="B18" s="56">
        <v>3392.610701205</v>
      </c>
      <c r="C18" s="584">
        <f t="shared" si="0"/>
        <v>32.55090128062524</v>
      </c>
      <c r="D18" s="584"/>
    </row>
    <row r="19" spans="1:3" ht="27.75" customHeight="1">
      <c r="A19" s="586" t="s">
        <v>496</v>
      </c>
      <c r="B19" s="1018">
        <v>8761.348359901</v>
      </c>
      <c r="C19" s="587">
        <f t="shared" si="0"/>
        <v>84.06204267616397</v>
      </c>
    </row>
    <row r="20" spans="2:3" ht="11.25">
      <c r="B20" s="1019"/>
      <c r="C20" s="584"/>
    </row>
    <row r="21" spans="1:3" ht="27.75" customHeight="1">
      <c r="A21" s="586" t="s">
        <v>259</v>
      </c>
      <c r="B21" s="1018">
        <v>10422.478542013</v>
      </c>
      <c r="C21" s="587">
        <f t="shared" si="0"/>
        <v>100</v>
      </c>
    </row>
    <row r="23" ht="11.25">
      <c r="C23" s="922"/>
    </row>
    <row r="62" ht="12">
      <c r="A62" s="33"/>
    </row>
    <row r="86" ht="12">
      <c r="A86" s="33"/>
    </row>
    <row r="90" ht="12">
      <c r="A90" s="33"/>
    </row>
  </sheetData>
  <mergeCells count="1">
    <mergeCell ref="A3:C3"/>
  </mergeCells>
  <printOptions/>
  <pageMargins left="1.3779527559055118" right="0.7874015748031497" top="0.984251968503937" bottom="0.984251968503937" header="0.5118110236220472" footer="0.5118110236220472"/>
  <pageSetup horizontalDpi="600" verticalDpi="600" orientation="portrait" paperSize="9" r:id="rId1"/>
  <headerFooter alignWithMargins="0">
    <oddHeader>&amp;C&amp;9- 35 -</oddHeader>
  </headerFooter>
</worksheet>
</file>

<file path=xl/worksheets/sheet28.xml><?xml version="1.0" encoding="utf-8"?>
<worksheet xmlns="http://schemas.openxmlformats.org/spreadsheetml/2006/main" xmlns:r="http://schemas.openxmlformats.org/officeDocument/2006/relationships">
  <sheetPr>
    <pageSetUpPr fitToPage="1"/>
  </sheetPr>
  <dimension ref="A1:X89"/>
  <sheetViews>
    <sheetView zoomScale="130" zoomScaleNormal="130" workbookViewId="0" topLeftCell="A1">
      <pane xSplit="2" ySplit="9" topLeftCell="C10" activePane="bottomRight" state="frozen"/>
      <selection pane="topLeft" activeCell="U37" sqref="U37"/>
      <selection pane="topRight" activeCell="U37" sqref="U37"/>
      <selection pane="bottomLeft" activeCell="U37" sqref="U37"/>
      <selection pane="bottomRight" activeCell="U37" sqref="U37"/>
    </sheetView>
  </sheetViews>
  <sheetFormatPr defaultColWidth="11.421875" defaultRowHeight="12.75"/>
  <cols>
    <col min="1" max="1" width="30.421875" style="623" customWidth="1"/>
    <col min="2" max="2" width="4.28125" style="623" customWidth="1"/>
    <col min="3" max="20" width="5.421875" style="623" customWidth="1"/>
    <col min="21" max="21" width="9.57421875" style="623" customWidth="1"/>
    <col min="22" max="22" width="4.28125" style="623" customWidth="1"/>
    <col min="23" max="23" width="6.28125" style="623" customWidth="1"/>
    <col min="24" max="16384" width="11.421875" style="623" customWidth="1"/>
  </cols>
  <sheetData>
    <row r="1" spans="1:22" s="591" customFormat="1" ht="6" customHeight="1">
      <c r="A1" s="589"/>
      <c r="B1" s="589"/>
      <c r="C1" s="589"/>
      <c r="D1" s="589"/>
      <c r="E1" s="589"/>
      <c r="F1" s="589"/>
      <c r="G1" s="589"/>
      <c r="H1" s="589"/>
      <c r="I1" s="589"/>
      <c r="J1" s="590"/>
      <c r="K1" s="589"/>
      <c r="L1" s="590"/>
      <c r="M1" s="590"/>
      <c r="N1" s="590"/>
      <c r="O1" s="590"/>
      <c r="P1" s="589"/>
      <c r="Q1" s="589"/>
      <c r="R1" s="589"/>
      <c r="S1" s="589"/>
      <c r="T1" s="589"/>
      <c r="U1" s="589"/>
      <c r="V1" s="589"/>
    </row>
    <row r="2" spans="1:22" s="591" customFormat="1" ht="10.5" customHeight="1">
      <c r="A2" s="1216"/>
      <c r="B2" s="1336" t="s">
        <v>170</v>
      </c>
      <c r="C2" s="1218" t="s">
        <v>597</v>
      </c>
      <c r="D2" s="1163"/>
      <c r="E2" s="1163"/>
      <c r="F2" s="1162" t="s">
        <v>598</v>
      </c>
      <c r="G2" s="1164"/>
      <c r="H2" s="1165"/>
      <c r="I2" s="1166"/>
      <c r="J2" s="1162" t="s">
        <v>100</v>
      </c>
      <c r="K2" s="1166"/>
      <c r="L2" s="1167"/>
      <c r="M2" s="1164"/>
      <c r="N2" s="1164"/>
      <c r="O2" s="1164"/>
      <c r="P2" s="1168"/>
      <c r="Q2" s="1169" t="s">
        <v>600</v>
      </c>
      <c r="R2" s="1170" t="s">
        <v>648</v>
      </c>
      <c r="S2" s="1166"/>
      <c r="T2" s="1166"/>
      <c r="U2" s="1215" t="s">
        <v>301</v>
      </c>
      <c r="V2" s="1336" t="s">
        <v>170</v>
      </c>
    </row>
    <row r="3" spans="1:22" s="591" customFormat="1" ht="10.5" customHeight="1">
      <c r="A3" s="594"/>
      <c r="B3" s="1337"/>
      <c r="C3" s="928"/>
      <c r="D3" s="596"/>
      <c r="E3" s="596"/>
      <c r="F3" s="597"/>
      <c r="G3" s="598"/>
      <c r="H3" s="599"/>
      <c r="I3" s="600"/>
      <c r="J3" s="595"/>
      <c r="K3" s="596"/>
      <c r="L3" s="928"/>
      <c r="M3" s="1334" t="s">
        <v>276</v>
      </c>
      <c r="N3" s="1335"/>
      <c r="O3" s="1020"/>
      <c r="P3" s="601"/>
      <c r="Q3" s="602" t="s">
        <v>277</v>
      </c>
      <c r="R3" s="1160" t="s">
        <v>101</v>
      </c>
      <c r="S3" s="603"/>
      <c r="T3" s="933"/>
      <c r="U3" s="593" t="s">
        <v>102</v>
      </c>
      <c r="V3" s="1337"/>
    </row>
    <row r="4" spans="1:22" s="591" customFormat="1" ht="10.5" customHeight="1">
      <c r="A4" s="1217" t="s">
        <v>224</v>
      </c>
      <c r="B4" s="1337"/>
      <c r="C4" s="598"/>
      <c r="D4" s="604"/>
      <c r="E4" s="604"/>
      <c r="F4" s="597"/>
      <c r="G4" s="598"/>
      <c r="H4" s="598" t="s">
        <v>281</v>
      </c>
      <c r="I4" s="601"/>
      <c r="J4" s="597"/>
      <c r="K4" s="604"/>
      <c r="L4" s="598" t="s">
        <v>282</v>
      </c>
      <c r="M4" s="605"/>
      <c r="N4" s="605"/>
      <c r="O4" s="1021"/>
      <c r="P4" s="601"/>
      <c r="Q4" s="606"/>
      <c r="R4" s="604"/>
      <c r="S4" s="929"/>
      <c r="T4" s="934"/>
      <c r="U4" s="607"/>
      <c r="V4" s="1337"/>
    </row>
    <row r="5" spans="1:22" s="591" customFormat="1" ht="10.5" customHeight="1">
      <c r="A5" s="594"/>
      <c r="B5" s="1337"/>
      <c r="C5" s="598" t="s">
        <v>285</v>
      </c>
      <c r="D5" s="598" t="s">
        <v>288</v>
      </c>
      <c r="E5" s="604" t="s">
        <v>287</v>
      </c>
      <c r="F5" s="597" t="s">
        <v>285</v>
      </c>
      <c r="G5" s="598" t="s">
        <v>288</v>
      </c>
      <c r="H5" s="598" t="s">
        <v>236</v>
      </c>
      <c r="I5" s="601" t="s">
        <v>289</v>
      </c>
      <c r="J5" s="597" t="s">
        <v>290</v>
      </c>
      <c r="K5" s="604" t="s">
        <v>291</v>
      </c>
      <c r="L5" s="598" t="s">
        <v>292</v>
      </c>
      <c r="M5" s="605"/>
      <c r="N5" s="605"/>
      <c r="O5" s="1021" t="s">
        <v>40</v>
      </c>
      <c r="P5" s="601" t="s">
        <v>293</v>
      </c>
      <c r="Q5" s="606" t="s">
        <v>295</v>
      </c>
      <c r="R5" s="604" t="s">
        <v>422</v>
      </c>
      <c r="S5" s="929" t="s">
        <v>300</v>
      </c>
      <c r="T5" s="935" t="s">
        <v>281</v>
      </c>
      <c r="U5" s="608" t="s">
        <v>103</v>
      </c>
      <c r="V5" s="1337"/>
    </row>
    <row r="6" spans="1:22" s="591" customFormat="1" ht="10.5" customHeight="1">
      <c r="A6" s="594"/>
      <c r="B6" s="1337"/>
      <c r="C6" s="598" t="s">
        <v>303</v>
      </c>
      <c r="D6" s="604"/>
      <c r="E6" s="604"/>
      <c r="F6" s="597" t="s">
        <v>303</v>
      </c>
      <c r="G6" s="598"/>
      <c r="H6" s="598" t="s">
        <v>305</v>
      </c>
      <c r="I6" s="601" t="s">
        <v>306</v>
      </c>
      <c r="J6" s="597" t="s">
        <v>307</v>
      </c>
      <c r="K6" s="604" t="s">
        <v>307</v>
      </c>
      <c r="L6" s="598" t="s">
        <v>308</v>
      </c>
      <c r="M6" s="598" t="s">
        <v>309</v>
      </c>
      <c r="N6" s="598" t="s">
        <v>310</v>
      </c>
      <c r="O6" s="604" t="s">
        <v>41</v>
      </c>
      <c r="P6" s="601" t="s">
        <v>312</v>
      </c>
      <c r="Q6" s="601" t="s">
        <v>314</v>
      </c>
      <c r="R6" s="609"/>
      <c r="S6" s="929" t="s">
        <v>319</v>
      </c>
      <c r="T6" s="935" t="s">
        <v>433</v>
      </c>
      <c r="U6" s="608" t="s">
        <v>105</v>
      </c>
      <c r="V6" s="1337"/>
    </row>
    <row r="7" spans="1:22" s="591" customFormat="1" ht="10.5" customHeight="1">
      <c r="A7" s="1217" t="s">
        <v>104</v>
      </c>
      <c r="B7" s="1337"/>
      <c r="C7" s="598"/>
      <c r="D7" s="604"/>
      <c r="E7" s="604"/>
      <c r="F7" s="597"/>
      <c r="G7" s="598"/>
      <c r="H7" s="598" t="s">
        <v>321</v>
      </c>
      <c r="I7" s="601" t="s">
        <v>322</v>
      </c>
      <c r="J7" s="597" t="s">
        <v>323</v>
      </c>
      <c r="K7" s="604" t="s">
        <v>324</v>
      </c>
      <c r="L7" s="598" t="s">
        <v>325</v>
      </c>
      <c r="M7" s="598"/>
      <c r="N7" s="598"/>
      <c r="O7" s="604"/>
      <c r="P7" s="601" t="s">
        <v>314</v>
      </c>
      <c r="Q7" s="601"/>
      <c r="R7" s="598"/>
      <c r="S7" s="929"/>
      <c r="T7" s="935" t="s">
        <v>328</v>
      </c>
      <c r="U7" s="608" t="s">
        <v>106</v>
      </c>
      <c r="V7" s="1337"/>
    </row>
    <row r="8" spans="1:22" s="591" customFormat="1" ht="10.5" customHeight="1">
      <c r="A8" s="594"/>
      <c r="B8" s="1337"/>
      <c r="C8" s="598"/>
      <c r="D8" s="604"/>
      <c r="E8" s="604"/>
      <c r="F8" s="597"/>
      <c r="G8" s="925"/>
      <c r="H8" s="925"/>
      <c r="I8" s="926"/>
      <c r="J8" s="597"/>
      <c r="K8" s="1220"/>
      <c r="L8" s="598"/>
      <c r="M8" s="598"/>
      <c r="N8" s="598"/>
      <c r="O8" s="604"/>
      <c r="P8" s="601"/>
      <c r="Q8" s="601"/>
      <c r="R8" s="598"/>
      <c r="S8" s="929"/>
      <c r="T8" s="935"/>
      <c r="U8" s="607"/>
      <c r="V8" s="1337"/>
    </row>
    <row r="9" spans="1:22" s="591" customFormat="1" ht="10.5" customHeight="1">
      <c r="A9" s="1219"/>
      <c r="B9" s="1338"/>
      <c r="C9" s="1221" t="s">
        <v>107</v>
      </c>
      <c r="D9" s="1221"/>
      <c r="E9" s="1221"/>
      <c r="F9" s="1221"/>
      <c r="G9" s="1221"/>
      <c r="H9" s="1221"/>
      <c r="I9" s="1221"/>
      <c r="J9" s="1221"/>
      <c r="K9" s="1221"/>
      <c r="L9" s="1221"/>
      <c r="M9" s="1221"/>
      <c r="N9" s="1221"/>
      <c r="O9" s="1221"/>
      <c r="P9" s="1221"/>
      <c r="Q9" s="1221"/>
      <c r="R9" s="1221"/>
      <c r="S9" s="1221"/>
      <c r="T9" s="1221"/>
      <c r="U9" s="1221"/>
      <c r="V9" s="1338"/>
    </row>
    <row r="10" spans="1:24" s="591" customFormat="1" ht="10.5" customHeight="1">
      <c r="A10" s="592" t="s">
        <v>506</v>
      </c>
      <c r="B10" s="1197">
        <v>1</v>
      </c>
      <c r="C10" s="611" t="s">
        <v>336</v>
      </c>
      <c r="D10" s="945" t="s">
        <v>336</v>
      </c>
      <c r="E10" s="613" t="s">
        <v>336</v>
      </c>
      <c r="F10" s="611" t="s">
        <v>336</v>
      </c>
      <c r="G10" s="611" t="s">
        <v>336</v>
      </c>
      <c r="H10" s="611">
        <v>4.033875999999999</v>
      </c>
      <c r="I10" s="614" t="s">
        <v>336</v>
      </c>
      <c r="J10" s="615"/>
      <c r="K10" s="614">
        <v>1.5234379999999998</v>
      </c>
      <c r="L10" s="616"/>
      <c r="M10" s="611">
        <v>3.646794</v>
      </c>
      <c r="N10" s="617" t="s">
        <v>336</v>
      </c>
      <c r="O10" s="617" t="s">
        <v>336</v>
      </c>
      <c r="P10" s="614" t="s">
        <v>336</v>
      </c>
      <c r="Q10" s="614">
        <v>4.395055168000001</v>
      </c>
      <c r="R10" s="611">
        <v>23.279514426000006</v>
      </c>
      <c r="S10" s="923" t="s">
        <v>336</v>
      </c>
      <c r="T10" s="613" t="s">
        <v>336</v>
      </c>
      <c r="U10" s="642">
        <v>36.914947594000004</v>
      </c>
      <c r="V10" s="610">
        <f>B10</f>
        <v>1</v>
      </c>
      <c r="X10" s="943"/>
    </row>
    <row r="11" spans="1:24" s="591" customFormat="1" ht="10.5" customHeight="1">
      <c r="A11" s="592" t="s">
        <v>504</v>
      </c>
      <c r="B11" s="1197">
        <v>2</v>
      </c>
      <c r="C11" s="611" t="s">
        <v>336</v>
      </c>
      <c r="D11" s="945" t="s">
        <v>336</v>
      </c>
      <c r="E11" s="613" t="s">
        <v>336</v>
      </c>
      <c r="F11" s="611" t="s">
        <v>336</v>
      </c>
      <c r="G11" s="611" t="s">
        <v>336</v>
      </c>
      <c r="H11" s="611" t="s">
        <v>336</v>
      </c>
      <c r="I11" s="614" t="s">
        <v>336</v>
      </c>
      <c r="J11" s="615"/>
      <c r="K11" s="614" t="s">
        <v>336</v>
      </c>
      <c r="L11" s="616"/>
      <c r="M11" s="611">
        <v>21.917468</v>
      </c>
      <c r="N11" s="617" t="s">
        <v>336</v>
      </c>
      <c r="O11" s="617" t="s">
        <v>336</v>
      </c>
      <c r="P11" s="618" t="s">
        <v>336</v>
      </c>
      <c r="Q11" s="614">
        <v>125.08934816000003</v>
      </c>
      <c r="R11" s="611">
        <v>217.30267516680004</v>
      </c>
      <c r="S11" s="930">
        <v>11</v>
      </c>
      <c r="T11" s="939" t="s">
        <v>336</v>
      </c>
      <c r="U11" s="927">
        <v>375</v>
      </c>
      <c r="V11" s="610">
        <f aca="true" t="shared" si="0" ref="V11:V25">B11</f>
        <v>2</v>
      </c>
      <c r="W11" s="943"/>
      <c r="X11" s="943"/>
    </row>
    <row r="12" spans="1:24" s="591" customFormat="1" ht="10.5" customHeight="1">
      <c r="A12" s="592" t="s">
        <v>498</v>
      </c>
      <c r="B12" s="1197">
        <v>3</v>
      </c>
      <c r="C12" s="611" t="s">
        <v>336</v>
      </c>
      <c r="D12" s="945" t="s">
        <v>336</v>
      </c>
      <c r="E12" s="613" t="s">
        <v>336</v>
      </c>
      <c r="F12" s="611" t="s">
        <v>336</v>
      </c>
      <c r="G12" s="611" t="s">
        <v>336</v>
      </c>
      <c r="H12" s="611" t="s">
        <v>336</v>
      </c>
      <c r="I12" s="614" t="s">
        <v>336</v>
      </c>
      <c r="J12" s="615"/>
      <c r="K12" s="614" t="s">
        <v>336</v>
      </c>
      <c r="L12" s="616"/>
      <c r="M12" s="611">
        <v>2.02501</v>
      </c>
      <c r="N12" s="617">
        <v>8.189844</v>
      </c>
      <c r="O12" s="617" t="s">
        <v>336</v>
      </c>
      <c r="P12" s="618">
        <v>1.1035700000000002</v>
      </c>
      <c r="Q12" s="614" t="s">
        <v>336</v>
      </c>
      <c r="R12" s="611">
        <v>128.87756843760002</v>
      </c>
      <c r="S12" s="930" t="s">
        <v>336</v>
      </c>
      <c r="T12" s="939" t="s">
        <v>336</v>
      </c>
      <c r="U12" s="927">
        <v>141</v>
      </c>
      <c r="V12" s="610">
        <f t="shared" si="0"/>
        <v>3</v>
      </c>
      <c r="W12" s="943"/>
      <c r="X12" s="943"/>
    </row>
    <row r="13" spans="1:24" s="591" customFormat="1" ht="10.5" customHeight="1">
      <c r="A13" s="592" t="s">
        <v>499</v>
      </c>
      <c r="B13" s="1197">
        <v>4</v>
      </c>
      <c r="C13" s="611" t="s">
        <v>336</v>
      </c>
      <c r="D13" s="945" t="s">
        <v>336</v>
      </c>
      <c r="E13" s="613" t="s">
        <v>336</v>
      </c>
      <c r="F13" s="611" t="s">
        <v>336</v>
      </c>
      <c r="G13" s="611" t="s">
        <v>336</v>
      </c>
      <c r="H13" s="611" t="s">
        <v>336</v>
      </c>
      <c r="I13" s="614" t="s">
        <v>336</v>
      </c>
      <c r="J13" s="615"/>
      <c r="K13" s="614" t="s">
        <v>336</v>
      </c>
      <c r="L13" s="616"/>
      <c r="M13" s="611">
        <v>7.3348059999999995</v>
      </c>
      <c r="N13" s="617" t="s">
        <v>336</v>
      </c>
      <c r="O13" s="617" t="s">
        <v>336</v>
      </c>
      <c r="P13" s="618" t="s">
        <v>336</v>
      </c>
      <c r="Q13" s="614">
        <v>105.32315180799999</v>
      </c>
      <c r="R13" s="611">
        <v>359.5511306916</v>
      </c>
      <c r="S13" s="930">
        <v>110</v>
      </c>
      <c r="T13" s="939" t="s">
        <v>336</v>
      </c>
      <c r="U13" s="927">
        <v>582</v>
      </c>
      <c r="V13" s="610">
        <f t="shared" si="0"/>
        <v>4</v>
      </c>
      <c r="W13" s="943"/>
      <c r="X13" s="943"/>
    </row>
    <row r="14" spans="1:24" s="591" customFormat="1" ht="10.5" customHeight="1">
      <c r="A14" s="592" t="s">
        <v>505</v>
      </c>
      <c r="B14" s="1197">
        <v>5</v>
      </c>
      <c r="C14" s="611" t="s">
        <v>336</v>
      </c>
      <c r="D14" s="945" t="s">
        <v>336</v>
      </c>
      <c r="E14" s="613" t="s">
        <v>336</v>
      </c>
      <c r="F14" s="611" t="s">
        <v>336</v>
      </c>
      <c r="G14" s="611" t="s">
        <v>336</v>
      </c>
      <c r="H14" s="611" t="s">
        <v>336</v>
      </c>
      <c r="I14" s="614" t="s">
        <v>336</v>
      </c>
      <c r="J14" s="615"/>
      <c r="K14" s="614" t="s">
        <v>336</v>
      </c>
      <c r="L14" s="616"/>
      <c r="M14" s="611">
        <v>0.962518</v>
      </c>
      <c r="N14" s="617" t="s">
        <v>336</v>
      </c>
      <c r="O14" s="617" t="s">
        <v>336</v>
      </c>
      <c r="P14" s="618" t="s">
        <v>336</v>
      </c>
      <c r="Q14" s="614">
        <v>9.353487808</v>
      </c>
      <c r="R14" s="611">
        <v>52.5920786928</v>
      </c>
      <c r="S14" s="930" t="s">
        <v>336</v>
      </c>
      <c r="T14" s="939" t="s">
        <v>336</v>
      </c>
      <c r="U14" s="927">
        <v>63.03774929516581</v>
      </c>
      <c r="V14" s="610">
        <f t="shared" si="0"/>
        <v>5</v>
      </c>
      <c r="W14" s="943"/>
      <c r="X14" s="943"/>
    </row>
    <row r="15" spans="1:24" s="591" customFormat="1" ht="10.5" customHeight="1">
      <c r="A15" s="592" t="s">
        <v>389</v>
      </c>
      <c r="B15" s="1197">
        <v>6</v>
      </c>
      <c r="C15" s="611" t="s">
        <v>336</v>
      </c>
      <c r="D15" s="945" t="s">
        <v>336</v>
      </c>
      <c r="E15" s="613" t="s">
        <v>336</v>
      </c>
      <c r="F15" s="611" t="s">
        <v>336</v>
      </c>
      <c r="G15" s="611" t="s">
        <v>336</v>
      </c>
      <c r="H15" s="611" t="s">
        <v>336</v>
      </c>
      <c r="I15" s="614" t="s">
        <v>336</v>
      </c>
      <c r="J15" s="615"/>
      <c r="K15" s="614" t="s">
        <v>336</v>
      </c>
      <c r="L15" s="616"/>
      <c r="M15" s="611">
        <v>5.068704</v>
      </c>
      <c r="N15" s="617">
        <v>6.907991999999999</v>
      </c>
      <c r="O15" s="617" t="s">
        <v>336</v>
      </c>
      <c r="P15" s="618" t="s">
        <v>336</v>
      </c>
      <c r="Q15" s="614">
        <v>114.395839488</v>
      </c>
      <c r="R15" s="611">
        <v>271.5763898016001</v>
      </c>
      <c r="S15" s="930">
        <v>10</v>
      </c>
      <c r="T15" s="939" t="s">
        <v>336</v>
      </c>
      <c r="U15" s="927">
        <v>408</v>
      </c>
      <c r="V15" s="610">
        <f t="shared" si="0"/>
        <v>6</v>
      </c>
      <c r="W15" s="943"/>
      <c r="X15" s="943"/>
    </row>
    <row r="16" spans="1:24" s="591" customFormat="1" ht="10.5" customHeight="1">
      <c r="A16" s="592" t="s">
        <v>390</v>
      </c>
      <c r="B16" s="1197">
        <v>7</v>
      </c>
      <c r="C16" s="611" t="s">
        <v>336</v>
      </c>
      <c r="D16" s="945" t="s">
        <v>336</v>
      </c>
      <c r="E16" s="613" t="s">
        <v>336</v>
      </c>
      <c r="F16" s="611" t="s">
        <v>336</v>
      </c>
      <c r="G16" s="611" t="s">
        <v>336</v>
      </c>
      <c r="H16" s="611" t="s">
        <v>336</v>
      </c>
      <c r="I16" s="614" t="s">
        <v>336</v>
      </c>
      <c r="J16" s="615"/>
      <c r="K16" s="614" t="s">
        <v>336</v>
      </c>
      <c r="L16" s="616"/>
      <c r="M16" s="611">
        <v>11.002246000000001</v>
      </c>
      <c r="N16" s="617" t="s">
        <v>336</v>
      </c>
      <c r="O16" s="617" t="s">
        <v>336</v>
      </c>
      <c r="P16" s="614" t="s">
        <v>336</v>
      </c>
      <c r="Q16" s="614">
        <v>51.500165248</v>
      </c>
      <c r="R16" s="611">
        <v>394.4371169376001</v>
      </c>
      <c r="S16" s="923">
        <v>4</v>
      </c>
      <c r="T16" s="613" t="s">
        <v>336</v>
      </c>
      <c r="U16" s="927">
        <v>462</v>
      </c>
      <c r="V16" s="610">
        <f t="shared" si="0"/>
        <v>7</v>
      </c>
      <c r="W16" s="943"/>
      <c r="X16" s="943"/>
    </row>
    <row r="17" spans="1:24" s="591" customFormat="1" ht="10.5" customHeight="1">
      <c r="A17" s="592" t="s">
        <v>391</v>
      </c>
      <c r="B17" s="1198"/>
      <c r="C17" s="612"/>
      <c r="D17" s="612"/>
      <c r="E17" s="620"/>
      <c r="F17" s="612"/>
      <c r="G17" s="612"/>
      <c r="H17" s="612"/>
      <c r="I17" s="616"/>
      <c r="J17" s="615"/>
      <c r="K17" s="616"/>
      <c r="L17" s="616"/>
      <c r="M17" s="615"/>
      <c r="N17" s="621"/>
      <c r="O17" s="621"/>
      <c r="P17" s="616"/>
      <c r="Q17" s="616"/>
      <c r="R17" s="622"/>
      <c r="S17" s="924" t="s">
        <v>596</v>
      </c>
      <c r="T17" s="620"/>
      <c r="U17" s="636"/>
      <c r="V17" s="619"/>
      <c r="W17" s="943"/>
      <c r="X17" s="943"/>
    </row>
    <row r="18" spans="1:24" s="591" customFormat="1" ht="10.5" customHeight="1">
      <c r="A18" s="592" t="s">
        <v>392</v>
      </c>
      <c r="B18" s="1197">
        <v>8</v>
      </c>
      <c r="C18" s="611" t="s">
        <v>336</v>
      </c>
      <c r="D18" s="945" t="s">
        <v>336</v>
      </c>
      <c r="E18" s="613">
        <v>72.462705</v>
      </c>
      <c r="F18" s="611" t="s">
        <v>336</v>
      </c>
      <c r="G18" s="611">
        <v>5.011214</v>
      </c>
      <c r="H18" s="611">
        <v>269.56046599999996</v>
      </c>
      <c r="I18" s="614" t="s">
        <v>336</v>
      </c>
      <c r="J18" s="615"/>
      <c r="K18" s="614" t="s">
        <v>336</v>
      </c>
      <c r="L18" s="616"/>
      <c r="M18" s="611">
        <v>16.479874</v>
      </c>
      <c r="N18" s="617">
        <v>29.633213999999995</v>
      </c>
      <c r="O18" s="617" t="s">
        <v>336</v>
      </c>
      <c r="P18" s="618">
        <v>1.096355</v>
      </c>
      <c r="Q18" s="614">
        <v>288.26621241600003</v>
      </c>
      <c r="R18" s="611">
        <v>460.4724422676</v>
      </c>
      <c r="S18" s="930">
        <v>3</v>
      </c>
      <c r="T18" s="939">
        <v>83.54744000000001</v>
      </c>
      <c r="U18" s="927">
        <v>1230</v>
      </c>
      <c r="V18" s="610">
        <f t="shared" si="0"/>
        <v>8</v>
      </c>
      <c r="W18" s="1332" t="s">
        <v>108</v>
      </c>
      <c r="X18" s="943"/>
    </row>
    <row r="19" spans="1:24" s="591" customFormat="1" ht="10.5" customHeight="1">
      <c r="A19" s="592" t="s">
        <v>500</v>
      </c>
      <c r="B19" s="1197">
        <v>9</v>
      </c>
      <c r="C19" s="611" t="s">
        <v>336</v>
      </c>
      <c r="D19" s="945" t="s">
        <v>336</v>
      </c>
      <c r="E19" s="613" t="s">
        <v>336</v>
      </c>
      <c r="F19" s="611" t="s">
        <v>336</v>
      </c>
      <c r="G19" s="611" t="s">
        <v>336</v>
      </c>
      <c r="H19" s="611" t="s">
        <v>336</v>
      </c>
      <c r="I19" s="617" t="s">
        <v>336</v>
      </c>
      <c r="J19" s="615"/>
      <c r="K19" s="614" t="s">
        <v>336</v>
      </c>
      <c r="L19" s="616"/>
      <c r="M19" s="617" t="s">
        <v>336</v>
      </c>
      <c r="N19" s="617" t="s">
        <v>336</v>
      </c>
      <c r="O19" s="617" t="s">
        <v>336</v>
      </c>
      <c r="P19" s="618" t="s">
        <v>336</v>
      </c>
      <c r="Q19" s="614">
        <v>82.07005766399999</v>
      </c>
      <c r="R19" s="611">
        <v>329.34130800480006</v>
      </c>
      <c r="S19" s="930" t="s">
        <v>336</v>
      </c>
      <c r="T19" s="939" t="s">
        <v>336</v>
      </c>
      <c r="U19" s="927">
        <v>411.41136566880004</v>
      </c>
      <c r="V19" s="610">
        <f t="shared" si="0"/>
        <v>9</v>
      </c>
      <c r="W19" s="1332"/>
      <c r="X19" s="943"/>
    </row>
    <row r="20" spans="1:24" s="591" customFormat="1" ht="10.5" customHeight="1">
      <c r="A20" s="592" t="s">
        <v>501</v>
      </c>
      <c r="B20" s="1197">
        <v>10</v>
      </c>
      <c r="C20" s="611" t="s">
        <v>336</v>
      </c>
      <c r="D20" s="945" t="s">
        <v>336</v>
      </c>
      <c r="E20" s="613">
        <v>15.829379999999999</v>
      </c>
      <c r="F20" s="611" t="s">
        <v>336</v>
      </c>
      <c r="G20" s="611" t="s">
        <v>336</v>
      </c>
      <c r="H20" s="611" t="s">
        <v>336</v>
      </c>
      <c r="I20" s="614" t="s">
        <v>336</v>
      </c>
      <c r="J20" s="615"/>
      <c r="K20" s="614" t="s">
        <v>336</v>
      </c>
      <c r="L20" s="616"/>
      <c r="M20" s="611" t="s">
        <v>336</v>
      </c>
      <c r="N20" s="617" t="s">
        <v>336</v>
      </c>
      <c r="O20" s="617" t="s">
        <v>336</v>
      </c>
      <c r="P20" s="618" t="s">
        <v>336</v>
      </c>
      <c r="Q20" s="614">
        <v>37.513475328</v>
      </c>
      <c r="R20" s="611">
        <v>146.18539392120002</v>
      </c>
      <c r="S20" s="930" t="s">
        <v>336</v>
      </c>
      <c r="T20" s="939" t="s">
        <v>336</v>
      </c>
      <c r="U20" s="927">
        <v>200.04975497328564</v>
      </c>
      <c r="V20" s="610">
        <f t="shared" si="0"/>
        <v>10</v>
      </c>
      <c r="W20" s="1333"/>
      <c r="X20" s="943"/>
    </row>
    <row r="21" spans="1:24" s="591" customFormat="1" ht="10.5" customHeight="1">
      <c r="A21" s="592" t="s">
        <v>394</v>
      </c>
      <c r="B21" s="1197">
        <v>11</v>
      </c>
      <c r="C21" s="611" t="s">
        <v>336</v>
      </c>
      <c r="D21" s="945" t="s">
        <v>336</v>
      </c>
      <c r="E21" s="613" t="s">
        <v>336</v>
      </c>
      <c r="F21" s="611" t="s">
        <v>336</v>
      </c>
      <c r="G21" s="611" t="s">
        <v>336</v>
      </c>
      <c r="H21" s="611" t="s">
        <v>336</v>
      </c>
      <c r="I21" s="614" t="s">
        <v>336</v>
      </c>
      <c r="J21" s="615"/>
      <c r="K21" s="614" t="s">
        <v>336</v>
      </c>
      <c r="L21" s="616"/>
      <c r="M21" s="611">
        <v>11.1037</v>
      </c>
      <c r="N21" s="617" t="s">
        <v>336</v>
      </c>
      <c r="O21" s="617" t="s">
        <v>336</v>
      </c>
      <c r="P21" s="614">
        <v>1.46276</v>
      </c>
      <c r="Q21" s="614">
        <v>59.165297856</v>
      </c>
      <c r="R21" s="611">
        <v>299.0272875660001</v>
      </c>
      <c r="S21" s="923">
        <v>5</v>
      </c>
      <c r="T21" s="613" t="s">
        <v>336</v>
      </c>
      <c r="U21" s="927">
        <v>376</v>
      </c>
      <c r="V21" s="610">
        <f t="shared" si="0"/>
        <v>11</v>
      </c>
      <c r="W21" s="1333"/>
      <c r="X21" s="943"/>
    </row>
    <row r="22" spans="1:24" s="591" customFormat="1" ht="10.5" customHeight="1">
      <c r="A22" s="592" t="s">
        <v>395</v>
      </c>
      <c r="B22" s="1197">
        <v>12</v>
      </c>
      <c r="C22" s="611" t="s">
        <v>336</v>
      </c>
      <c r="D22" s="945" t="s">
        <v>336</v>
      </c>
      <c r="E22" s="613" t="s">
        <v>336</v>
      </c>
      <c r="F22" s="611" t="s">
        <v>336</v>
      </c>
      <c r="G22" s="611" t="s">
        <v>336</v>
      </c>
      <c r="H22" s="611" t="s">
        <v>336</v>
      </c>
      <c r="I22" s="614" t="s">
        <v>336</v>
      </c>
      <c r="J22" s="615"/>
      <c r="K22" s="614" t="s">
        <v>336</v>
      </c>
      <c r="L22" s="616"/>
      <c r="M22" s="611">
        <v>8.35238</v>
      </c>
      <c r="N22" s="617" t="s">
        <v>336</v>
      </c>
      <c r="O22" s="617" t="s">
        <v>336</v>
      </c>
      <c r="P22" s="614">
        <v>1.08602</v>
      </c>
      <c r="Q22" s="614">
        <v>17.624651072</v>
      </c>
      <c r="R22" s="611">
        <v>102.37429134</v>
      </c>
      <c r="S22" s="923">
        <v>4</v>
      </c>
      <c r="T22" s="613" t="s">
        <v>336</v>
      </c>
      <c r="U22" s="927">
        <v>134</v>
      </c>
      <c r="V22" s="610">
        <f t="shared" si="0"/>
        <v>12</v>
      </c>
      <c r="X22" s="943"/>
    </row>
    <row r="23" spans="1:24" ht="10.5" customHeight="1">
      <c r="A23" s="592" t="s">
        <v>398</v>
      </c>
      <c r="B23" s="1197">
        <v>13</v>
      </c>
      <c r="C23" s="611" t="s">
        <v>336</v>
      </c>
      <c r="D23" s="945" t="s">
        <v>336</v>
      </c>
      <c r="E23" s="613" t="s">
        <v>336</v>
      </c>
      <c r="F23" s="611" t="s">
        <v>336</v>
      </c>
      <c r="G23" s="611" t="s">
        <v>336</v>
      </c>
      <c r="H23" s="611" t="s">
        <v>336</v>
      </c>
      <c r="I23" s="614" t="s">
        <v>336</v>
      </c>
      <c r="J23" s="615"/>
      <c r="K23" s="614" t="s">
        <v>336</v>
      </c>
      <c r="L23" s="616"/>
      <c r="M23" s="611">
        <v>0.642616</v>
      </c>
      <c r="N23" s="617" t="s">
        <v>336</v>
      </c>
      <c r="O23" s="617" t="s">
        <v>336</v>
      </c>
      <c r="P23" s="614" t="s">
        <v>336</v>
      </c>
      <c r="Q23" s="614">
        <v>3.964968896</v>
      </c>
      <c r="R23" s="611">
        <v>50.7981407292</v>
      </c>
      <c r="S23" s="923">
        <v>7</v>
      </c>
      <c r="T23" s="613" t="s">
        <v>336</v>
      </c>
      <c r="U23" s="927">
        <v>63</v>
      </c>
      <c r="V23" s="610">
        <f t="shared" si="0"/>
        <v>13</v>
      </c>
      <c r="X23" s="943"/>
    </row>
    <row r="24" spans="1:24" ht="10.5" customHeight="1">
      <c r="A24" s="592" t="s">
        <v>502</v>
      </c>
      <c r="B24" s="1197">
        <v>14</v>
      </c>
      <c r="C24" s="611" t="s">
        <v>336</v>
      </c>
      <c r="D24" s="945" t="s">
        <v>336</v>
      </c>
      <c r="E24" s="613" t="s">
        <v>336</v>
      </c>
      <c r="F24" s="611" t="s">
        <v>336</v>
      </c>
      <c r="G24" s="611" t="s">
        <v>336</v>
      </c>
      <c r="H24" s="611" t="s">
        <v>336</v>
      </c>
      <c r="I24" s="614" t="s">
        <v>336</v>
      </c>
      <c r="J24" s="615"/>
      <c r="K24" s="614" t="s">
        <v>336</v>
      </c>
      <c r="L24" s="616"/>
      <c r="M24" s="611">
        <v>3.5172200000000005</v>
      </c>
      <c r="N24" s="617" t="s">
        <v>336</v>
      </c>
      <c r="O24" s="617" t="s">
        <v>336</v>
      </c>
      <c r="P24" s="618">
        <v>0.8717800000000001</v>
      </c>
      <c r="Q24" s="614">
        <v>52.346120064000004</v>
      </c>
      <c r="R24" s="611">
        <v>233.4394336932</v>
      </c>
      <c r="S24" s="930">
        <v>15</v>
      </c>
      <c r="T24" s="939" t="s">
        <v>336</v>
      </c>
      <c r="U24" s="927">
        <v>305</v>
      </c>
      <c r="V24" s="610">
        <f t="shared" si="0"/>
        <v>14</v>
      </c>
      <c r="X24" s="943"/>
    </row>
    <row r="25" spans="1:24" ht="10.5" customHeight="1">
      <c r="A25" s="592" t="s">
        <v>109</v>
      </c>
      <c r="B25" s="1197">
        <v>15</v>
      </c>
      <c r="C25" s="611" t="s">
        <v>336</v>
      </c>
      <c r="D25" s="945" t="s">
        <v>336</v>
      </c>
      <c r="E25" s="613" t="s">
        <v>336</v>
      </c>
      <c r="F25" s="611" t="s">
        <v>336</v>
      </c>
      <c r="G25" s="611" t="s">
        <v>336</v>
      </c>
      <c r="H25" s="611" t="s">
        <v>336</v>
      </c>
      <c r="I25" s="617" t="s">
        <v>336</v>
      </c>
      <c r="J25" s="615"/>
      <c r="K25" s="614" t="s">
        <v>336</v>
      </c>
      <c r="L25" s="616"/>
      <c r="M25" s="611">
        <v>6.924032</v>
      </c>
      <c r="N25" s="624" t="s">
        <v>336</v>
      </c>
      <c r="O25" s="617" t="s">
        <v>336</v>
      </c>
      <c r="P25" s="614" t="s">
        <v>336</v>
      </c>
      <c r="Q25" s="614">
        <v>34.01413702400001</v>
      </c>
      <c r="R25" s="611">
        <v>303.58709696880004</v>
      </c>
      <c r="S25" s="923">
        <v>7</v>
      </c>
      <c r="T25" s="613" t="s">
        <v>336</v>
      </c>
      <c r="U25" s="927">
        <v>352</v>
      </c>
      <c r="V25" s="610">
        <f t="shared" si="0"/>
        <v>15</v>
      </c>
      <c r="X25" s="943"/>
    </row>
    <row r="26" spans="1:24" ht="10.5" customHeight="1">
      <c r="A26" s="1161" t="s">
        <v>165</v>
      </c>
      <c r="B26" s="1199" t="s">
        <v>596</v>
      </c>
      <c r="C26" s="626"/>
      <c r="D26" s="626"/>
      <c r="E26" s="627"/>
      <c r="F26" s="626"/>
      <c r="G26" s="626"/>
      <c r="H26" s="626"/>
      <c r="I26" s="628"/>
      <c r="J26" s="629"/>
      <c r="K26" s="628"/>
      <c r="L26" s="628"/>
      <c r="M26" s="629"/>
      <c r="N26" s="626"/>
      <c r="O26" s="1022"/>
      <c r="P26" s="628"/>
      <c r="Q26" s="628"/>
      <c r="R26" s="630"/>
      <c r="S26" s="936"/>
      <c r="T26" s="631"/>
      <c r="U26" s="628"/>
      <c r="V26" s="625" t="s">
        <v>596</v>
      </c>
      <c r="X26" s="943"/>
    </row>
    <row r="27" spans="1:24" ht="10.5" customHeight="1">
      <c r="A27" s="592" t="s">
        <v>168</v>
      </c>
      <c r="B27" s="1197">
        <v>16</v>
      </c>
      <c r="C27" s="632" t="s">
        <v>336</v>
      </c>
      <c r="D27" s="634" t="s">
        <v>336</v>
      </c>
      <c r="E27" s="633">
        <v>88.292085</v>
      </c>
      <c r="F27" s="611" t="s">
        <v>336</v>
      </c>
      <c r="G27" s="611">
        <v>5.011214</v>
      </c>
      <c r="H27" s="611">
        <v>273.594342</v>
      </c>
      <c r="I27" s="614" t="s">
        <v>336</v>
      </c>
      <c r="J27" s="615"/>
      <c r="K27" s="614">
        <v>1.5234379999999998</v>
      </c>
      <c r="L27" s="616"/>
      <c r="M27" s="632">
        <v>99.25775399999999</v>
      </c>
      <c r="N27" s="634">
        <v>44.731049999999996</v>
      </c>
      <c r="O27" s="1023" t="s">
        <v>336</v>
      </c>
      <c r="P27" s="614">
        <v>6.899100000000001</v>
      </c>
      <c r="Q27" s="635">
        <v>985.1961351680002</v>
      </c>
      <c r="R27" s="632">
        <v>3372.8418686448003</v>
      </c>
      <c r="S27" s="923">
        <v>178</v>
      </c>
      <c r="T27" s="613">
        <v>83.54744000000001</v>
      </c>
      <c r="U27" s="947">
        <v>5139</v>
      </c>
      <c r="V27" s="610">
        <f>B27</f>
        <v>16</v>
      </c>
      <c r="X27" s="943"/>
    </row>
    <row r="28" spans="1:24" ht="10.5" customHeight="1">
      <c r="A28" s="1202" t="s">
        <v>169</v>
      </c>
      <c r="B28" s="1200"/>
      <c r="C28" s="638"/>
      <c r="D28" s="638"/>
      <c r="E28" s="639"/>
      <c r="F28" s="638"/>
      <c r="G28" s="638"/>
      <c r="H28" s="638"/>
      <c r="I28" s="639"/>
      <c r="J28" s="640"/>
      <c r="K28" s="639"/>
      <c r="L28" s="639"/>
      <c r="M28" s="640"/>
      <c r="N28" s="638"/>
      <c r="O28" s="1024"/>
      <c r="P28" s="639"/>
      <c r="Q28" s="639"/>
      <c r="R28" s="641"/>
      <c r="S28" s="931"/>
      <c r="T28" s="940"/>
      <c r="U28" s="638"/>
      <c r="V28" s="637"/>
      <c r="X28" s="943"/>
    </row>
    <row r="29" spans="1:24" ht="10.5" customHeight="1">
      <c r="A29" s="592" t="s">
        <v>407</v>
      </c>
      <c r="B29" s="1197">
        <v>17</v>
      </c>
      <c r="C29" s="612"/>
      <c r="D29" s="612"/>
      <c r="E29" s="616"/>
      <c r="F29" s="612"/>
      <c r="G29" s="612"/>
      <c r="H29" s="612"/>
      <c r="I29" s="616"/>
      <c r="J29" s="615"/>
      <c r="K29" s="946">
        <v>79.476</v>
      </c>
      <c r="L29" s="616"/>
      <c r="M29" s="629"/>
      <c r="N29" s="626"/>
      <c r="O29" s="621"/>
      <c r="P29" s="616"/>
      <c r="Q29" s="616"/>
      <c r="R29" s="611">
        <v>146.00246897880004</v>
      </c>
      <c r="S29" s="932"/>
      <c r="T29" s="941"/>
      <c r="U29" s="642">
        <v>225.47846897880004</v>
      </c>
      <c r="V29" s="610">
        <f>B29</f>
        <v>17</v>
      </c>
      <c r="X29" s="943"/>
    </row>
    <row r="30" spans="1:24" ht="10.5" customHeight="1">
      <c r="A30" s="592" t="s">
        <v>408</v>
      </c>
      <c r="B30" s="1197">
        <v>18</v>
      </c>
      <c r="C30" s="612"/>
      <c r="D30" s="612"/>
      <c r="E30" s="616"/>
      <c r="F30" s="612"/>
      <c r="G30" s="612"/>
      <c r="H30" s="612"/>
      <c r="I30" s="616"/>
      <c r="J30" s="643">
        <v>1594.196316</v>
      </c>
      <c r="K30" s="946">
        <v>2048.573376</v>
      </c>
      <c r="L30" s="616"/>
      <c r="M30" s="615"/>
      <c r="N30" s="612"/>
      <c r="O30" s="621"/>
      <c r="P30" s="946">
        <v>20.540975</v>
      </c>
      <c r="Q30" s="644">
        <v>14.733120640000001</v>
      </c>
      <c r="R30" s="645"/>
      <c r="S30" s="932"/>
      <c r="T30" s="941"/>
      <c r="U30" s="642">
        <v>3678.0437876399997</v>
      </c>
      <c r="V30" s="610">
        <f aca="true" t="shared" si="1" ref="V30:V35">B30</f>
        <v>18</v>
      </c>
      <c r="X30" s="943"/>
    </row>
    <row r="31" spans="1:24" ht="10.5" customHeight="1">
      <c r="A31" s="592" t="s">
        <v>409</v>
      </c>
      <c r="B31" s="1197">
        <v>19</v>
      </c>
      <c r="C31" s="612"/>
      <c r="D31" s="612"/>
      <c r="E31" s="616"/>
      <c r="F31" s="612"/>
      <c r="G31" s="612"/>
      <c r="H31" s="612"/>
      <c r="I31" s="616"/>
      <c r="J31" s="615"/>
      <c r="K31" s="614" t="s">
        <v>336</v>
      </c>
      <c r="L31" s="634">
        <v>25.3376</v>
      </c>
      <c r="M31" s="615"/>
      <c r="N31" s="612"/>
      <c r="O31" s="621"/>
      <c r="P31" s="616"/>
      <c r="Q31" s="616"/>
      <c r="R31" s="645"/>
      <c r="S31" s="932"/>
      <c r="T31" s="941"/>
      <c r="U31" s="642">
        <v>25.3376</v>
      </c>
      <c r="V31" s="610">
        <f t="shared" si="1"/>
        <v>19</v>
      </c>
      <c r="X31" s="943"/>
    </row>
    <row r="32" spans="1:24" ht="10.5" customHeight="1">
      <c r="A32" s="592" t="s">
        <v>410</v>
      </c>
      <c r="B32" s="1197">
        <v>20</v>
      </c>
      <c r="C32" s="612"/>
      <c r="D32" s="612"/>
      <c r="E32" s="616"/>
      <c r="F32" s="612"/>
      <c r="G32" s="612"/>
      <c r="H32" s="612"/>
      <c r="I32" s="616"/>
      <c r="J32" s="640"/>
      <c r="K32" s="614" t="s">
        <v>336</v>
      </c>
      <c r="L32" s="639"/>
      <c r="M32" s="615"/>
      <c r="N32" s="612"/>
      <c r="O32" s="621"/>
      <c r="P32" s="616"/>
      <c r="Q32" s="616"/>
      <c r="R32" s="645"/>
      <c r="S32" s="932"/>
      <c r="T32" s="941"/>
      <c r="U32" s="613" t="s">
        <v>336</v>
      </c>
      <c r="V32" s="610">
        <f t="shared" si="1"/>
        <v>20</v>
      </c>
      <c r="X32" s="943"/>
    </row>
    <row r="33" spans="1:24" ht="12" customHeight="1">
      <c r="A33" s="1203" t="s">
        <v>411</v>
      </c>
      <c r="B33" s="1201">
        <v>21</v>
      </c>
      <c r="C33" s="647" t="s">
        <v>596</v>
      </c>
      <c r="D33" s="647" t="s">
        <v>596</v>
      </c>
      <c r="E33" s="648" t="s">
        <v>596</v>
      </c>
      <c r="F33" s="647" t="s">
        <v>110</v>
      </c>
      <c r="G33" s="647" t="s">
        <v>596</v>
      </c>
      <c r="H33" s="647" t="s">
        <v>596</v>
      </c>
      <c r="I33" s="648" t="s">
        <v>596</v>
      </c>
      <c r="J33" s="649">
        <v>1594.196316</v>
      </c>
      <c r="K33" s="652">
        <v>2128.049376</v>
      </c>
      <c r="L33" s="650">
        <v>25.3376</v>
      </c>
      <c r="M33" s="651" t="s">
        <v>596</v>
      </c>
      <c r="N33" s="647" t="s">
        <v>596</v>
      </c>
      <c r="O33" s="1025"/>
      <c r="P33" s="1026">
        <v>20.540975</v>
      </c>
      <c r="Q33" s="652">
        <v>14.733120640000001</v>
      </c>
      <c r="R33" s="653">
        <v>146.00246897880004</v>
      </c>
      <c r="S33" s="937"/>
      <c r="T33" s="654"/>
      <c r="U33" s="655">
        <v>3928.8598566188</v>
      </c>
      <c r="V33" s="646">
        <f t="shared" si="1"/>
        <v>21</v>
      </c>
      <c r="X33" s="943"/>
    </row>
    <row r="34" spans="1:24" ht="12" customHeight="1">
      <c r="A34" s="1202" t="s">
        <v>413</v>
      </c>
      <c r="B34" s="1197">
        <v>22</v>
      </c>
      <c r="C34" s="656">
        <v>1.2283920000000002</v>
      </c>
      <c r="D34" s="657">
        <v>4.316193053999999</v>
      </c>
      <c r="E34" s="657" t="s">
        <v>336</v>
      </c>
      <c r="F34" s="656" t="s">
        <v>336</v>
      </c>
      <c r="G34" s="656">
        <v>74.517082659</v>
      </c>
      <c r="H34" s="656" t="s">
        <v>336</v>
      </c>
      <c r="I34" s="657" t="s">
        <v>336</v>
      </c>
      <c r="J34" s="658">
        <v>18.4970664</v>
      </c>
      <c r="K34" s="657">
        <v>226.34764800000005</v>
      </c>
      <c r="L34" s="628"/>
      <c r="M34" s="656">
        <v>890.003994</v>
      </c>
      <c r="N34" s="656" t="s">
        <v>336</v>
      </c>
      <c r="O34" s="938"/>
      <c r="P34" s="657">
        <v>114.341825</v>
      </c>
      <c r="Q34" s="657">
        <v>2062.670473472</v>
      </c>
      <c r="R34" s="656">
        <v>4660.0065399996</v>
      </c>
      <c r="S34" s="938">
        <v>519</v>
      </c>
      <c r="T34" s="942" t="s">
        <v>336</v>
      </c>
      <c r="U34" s="1207">
        <v>8572</v>
      </c>
      <c r="V34" s="1171">
        <f t="shared" si="1"/>
        <v>22</v>
      </c>
      <c r="X34" s="943"/>
    </row>
    <row r="35" spans="1:24" s="944" customFormat="1" ht="12.75" customHeight="1">
      <c r="A35" s="1204" t="s">
        <v>503</v>
      </c>
      <c r="B35" s="1208">
        <v>23</v>
      </c>
      <c r="C35" s="1209">
        <v>1.453731</v>
      </c>
      <c r="D35" s="1210">
        <v>4.316193053999999</v>
      </c>
      <c r="E35" s="1211">
        <v>88.292085</v>
      </c>
      <c r="F35" s="1209" t="s">
        <v>336</v>
      </c>
      <c r="G35" s="1209">
        <v>79.52829665899999</v>
      </c>
      <c r="H35" s="1209">
        <v>273.79906008</v>
      </c>
      <c r="I35" s="1211" t="s">
        <v>336</v>
      </c>
      <c r="J35" s="1209">
        <v>1612.6933824</v>
      </c>
      <c r="K35" s="1211">
        <v>2356.15667</v>
      </c>
      <c r="L35" s="1211">
        <v>25.3376</v>
      </c>
      <c r="M35" s="1209">
        <v>989.261748</v>
      </c>
      <c r="N35" s="1209">
        <v>44.731049999999996</v>
      </c>
      <c r="O35" s="1209" t="s">
        <v>336</v>
      </c>
      <c r="P35" s="1211">
        <v>141.7819</v>
      </c>
      <c r="Q35" s="1211">
        <v>3062.5997292800002</v>
      </c>
      <c r="R35" s="1212">
        <v>8178.850877623201</v>
      </c>
      <c r="S35" s="1213">
        <v>697</v>
      </c>
      <c r="T35" s="1211">
        <v>83.54744000000001</v>
      </c>
      <c r="U35" s="1212">
        <v>17639</v>
      </c>
      <c r="V35" s="1214">
        <f t="shared" si="1"/>
        <v>23</v>
      </c>
      <c r="X35" s="943"/>
    </row>
    <row r="36" spans="1:24" ht="10.5" customHeight="1">
      <c r="A36" s="1205" t="s">
        <v>414</v>
      </c>
      <c r="B36" s="1173"/>
      <c r="C36" s="1174"/>
      <c r="D36" s="1175" t="s">
        <v>415</v>
      </c>
      <c r="E36" s="1176"/>
      <c r="F36" s="1177"/>
      <c r="G36" s="1178"/>
      <c r="H36" s="1173"/>
      <c r="I36" s="1179"/>
      <c r="J36" s="1180" t="s">
        <v>507</v>
      </c>
      <c r="K36" s="1179"/>
      <c r="L36" s="1181"/>
      <c r="M36" s="1182"/>
      <c r="N36" s="1181"/>
      <c r="O36" s="1181"/>
      <c r="P36" s="1181"/>
      <c r="Q36" s="1181"/>
      <c r="R36" s="1181"/>
      <c r="S36" s="1173"/>
      <c r="T36" s="1173"/>
      <c r="U36" s="1183"/>
      <c r="V36" s="1184"/>
      <c r="X36" s="943"/>
    </row>
    <row r="37" spans="1:24" ht="10.5" customHeight="1">
      <c r="A37" s="1206"/>
      <c r="B37" s="1185"/>
      <c r="C37" s="1186" t="s">
        <v>336</v>
      </c>
      <c r="D37" s="1187" t="s">
        <v>417</v>
      </c>
      <c r="E37" s="1188"/>
      <c r="F37" s="1189"/>
      <c r="G37" s="1190"/>
      <c r="H37" s="1185"/>
      <c r="I37" s="1191"/>
      <c r="J37" s="1192"/>
      <c r="K37" s="1185"/>
      <c r="L37" s="1193"/>
      <c r="M37" s="1194"/>
      <c r="N37" s="1193"/>
      <c r="O37" s="1193"/>
      <c r="P37" s="1193"/>
      <c r="Q37" s="1193"/>
      <c r="R37" s="1193"/>
      <c r="S37" s="1195"/>
      <c r="T37" s="1194" t="s">
        <v>418</v>
      </c>
      <c r="U37" s="1196">
        <v>40155</v>
      </c>
      <c r="V37" s="1172"/>
      <c r="X37" s="943"/>
    </row>
    <row r="61" ht="12.75">
      <c r="A61" s="1034"/>
    </row>
    <row r="85" ht="12.75">
      <c r="A85" s="1034"/>
    </row>
    <row r="89" ht="12.75">
      <c r="A89" s="1034"/>
    </row>
  </sheetData>
  <mergeCells count="4">
    <mergeCell ref="W18:W21"/>
    <mergeCell ref="M3:N3"/>
    <mergeCell ref="V2:V9"/>
    <mergeCell ref="B2:B9"/>
  </mergeCells>
  <printOptions/>
  <pageMargins left="0.5905511811023623" right="0" top="1.3779527559055118" bottom="0.1968503937007874" header="0.5118110236220472" footer="0.5118110236220472"/>
  <pageSetup fitToHeight="1" fitToWidth="1" horizontalDpi="600" verticalDpi="600" orientation="landscape" paperSize="9" scale="94" r:id="rId2"/>
  <headerFooter alignWithMargins="0">
    <oddHeader>&amp;C&amp;"Arial,Fett"2. CO&amp;Y2&amp;Y-Bilanz Thüringen 2007 (Verursacherbilanz)&amp;"Arial,Standard"
</oddHeader>
  </headerFooter>
  <drawing r:id="rId1"/>
</worksheet>
</file>

<file path=xl/worksheets/sheet29.xml><?xml version="1.0" encoding="utf-8"?>
<worksheet xmlns="http://schemas.openxmlformats.org/spreadsheetml/2006/main" xmlns:r="http://schemas.openxmlformats.org/officeDocument/2006/relationships">
  <dimension ref="A1:IV90"/>
  <sheetViews>
    <sheetView workbookViewId="0" topLeftCell="A1">
      <selection activeCell="U37" sqref="U37"/>
    </sheetView>
  </sheetViews>
  <sheetFormatPr defaultColWidth="10.28125" defaultRowHeight="11.25" customHeight="1" zeroHeight="1"/>
  <cols>
    <col min="1" max="1" width="38.57421875" style="659" bestFit="1" customWidth="1"/>
    <col min="2" max="2" width="15.8515625" style="660" customWidth="1"/>
    <col min="3" max="16384" width="10.28125" style="659" customWidth="1"/>
  </cols>
  <sheetData>
    <row r="1" s="40" customFormat="1" ht="11.25">
      <c r="A1" s="67"/>
    </row>
    <row r="2" s="40" customFormat="1" ht="11.25" customHeight="1">
      <c r="A2" s="67"/>
    </row>
    <row r="3" spans="1:2" s="576" customFormat="1" ht="14.25">
      <c r="A3" s="1277" t="s">
        <v>269</v>
      </c>
      <c r="B3" s="1277"/>
    </row>
    <row r="4" spans="1:2" s="40" customFormat="1" ht="12.75">
      <c r="A4" s="573"/>
      <c r="B4" s="39"/>
    </row>
    <row r="5" spans="1:2" s="40" customFormat="1" ht="11.25">
      <c r="A5" s="38"/>
      <c r="B5" s="39"/>
    </row>
    <row r="6" spans="1:2" ht="30" customHeight="1">
      <c r="A6" s="661" t="s">
        <v>111</v>
      </c>
      <c r="B6" s="662" t="s">
        <v>112</v>
      </c>
    </row>
    <row r="7" spans="1:2" ht="25.5" customHeight="1">
      <c r="A7" s="663"/>
      <c r="B7" s="664" t="s">
        <v>113</v>
      </c>
    </row>
    <row r="8" spans="1:2" ht="15.75" customHeight="1">
      <c r="A8" s="665" t="s">
        <v>174</v>
      </c>
      <c r="B8" s="666">
        <v>92</v>
      </c>
    </row>
    <row r="9" spans="1:2" ht="15.75" customHeight="1">
      <c r="A9" s="665" t="s">
        <v>175</v>
      </c>
      <c r="B9" s="667">
        <v>94</v>
      </c>
    </row>
    <row r="10" spans="1:2" ht="15.75" customHeight="1">
      <c r="A10" s="665" t="s">
        <v>176</v>
      </c>
      <c r="B10" s="667">
        <v>93</v>
      </c>
    </row>
    <row r="11" spans="1:2" ht="15.75" customHeight="1">
      <c r="A11" s="665" t="s">
        <v>447</v>
      </c>
      <c r="B11" s="667">
        <v>105</v>
      </c>
    </row>
    <row r="12" spans="1:2" ht="15.75" customHeight="1">
      <c r="A12" s="665" t="s">
        <v>446</v>
      </c>
      <c r="B12" s="668">
        <v>93</v>
      </c>
    </row>
    <row r="13" spans="1:2" ht="15.75" customHeight="1">
      <c r="A13" s="669" t="s">
        <v>177</v>
      </c>
      <c r="B13" s="667">
        <v>111</v>
      </c>
    </row>
    <row r="14" spans="1:2" ht="15.75" customHeight="1">
      <c r="A14" s="665" t="s">
        <v>178</v>
      </c>
      <c r="B14" s="667">
        <v>112</v>
      </c>
    </row>
    <row r="15" spans="1:2" ht="15.75" customHeight="1">
      <c r="A15" s="665" t="s">
        <v>179</v>
      </c>
      <c r="B15" s="667">
        <v>110</v>
      </c>
    </row>
    <row r="16" spans="1:2" ht="15.75" customHeight="1">
      <c r="A16" s="665" t="s">
        <v>180</v>
      </c>
      <c r="B16" s="667">
        <v>110</v>
      </c>
    </row>
    <row r="17" spans="1:2" ht="15.75" customHeight="1">
      <c r="A17" s="665" t="s">
        <v>181</v>
      </c>
      <c r="B17" s="659"/>
    </row>
    <row r="18" spans="1:2" ht="15.75" customHeight="1">
      <c r="A18" s="665" t="s">
        <v>488</v>
      </c>
      <c r="B18" s="667">
        <v>99</v>
      </c>
    </row>
    <row r="19" spans="1:2" ht="15.75" customHeight="1">
      <c r="A19" s="665" t="s">
        <v>182</v>
      </c>
      <c r="B19" s="667">
        <v>97</v>
      </c>
    </row>
    <row r="20" spans="1:2" ht="15.75" customHeight="1">
      <c r="A20" s="665" t="s">
        <v>183</v>
      </c>
      <c r="B20" s="667"/>
    </row>
    <row r="21" spans="1:2" ht="15.75" customHeight="1">
      <c r="A21" s="665" t="s">
        <v>488</v>
      </c>
      <c r="B21" s="667">
        <v>96</v>
      </c>
    </row>
    <row r="22" spans="1:2" ht="15.75" customHeight="1">
      <c r="A22" s="665" t="s">
        <v>179</v>
      </c>
      <c r="B22" s="667">
        <v>107</v>
      </c>
    </row>
    <row r="23" spans="1:2" ht="15.75" customHeight="1">
      <c r="A23" s="665" t="s">
        <v>184</v>
      </c>
      <c r="B23" s="667">
        <v>111</v>
      </c>
    </row>
    <row r="24" spans="1:2" ht="15.75" customHeight="1">
      <c r="A24" s="665" t="s">
        <v>185</v>
      </c>
      <c r="B24" s="667">
        <v>98</v>
      </c>
    </row>
    <row r="25" spans="1:2" ht="15.75" customHeight="1">
      <c r="A25" s="670" t="s">
        <v>186</v>
      </c>
      <c r="B25" s="668">
        <v>97</v>
      </c>
    </row>
    <row r="26" spans="1:2" ht="15.75" customHeight="1">
      <c r="A26" s="665" t="s">
        <v>187</v>
      </c>
      <c r="B26" s="666">
        <v>80</v>
      </c>
    </row>
    <row r="27" spans="1:2" ht="15.75" customHeight="1">
      <c r="A27" s="665" t="s">
        <v>188</v>
      </c>
      <c r="B27" s="667">
        <v>72</v>
      </c>
    </row>
    <row r="28" spans="1:2" ht="15.75" customHeight="1">
      <c r="A28" s="665" t="s">
        <v>189</v>
      </c>
      <c r="B28" s="667">
        <v>80</v>
      </c>
    </row>
    <row r="29" spans="1:2" ht="15.75" customHeight="1">
      <c r="A29" s="665" t="s">
        <v>190</v>
      </c>
      <c r="B29" s="667">
        <v>74</v>
      </c>
    </row>
    <row r="30" spans="1:2" ht="15.75" customHeight="1">
      <c r="A30" s="665" t="s">
        <v>191</v>
      </c>
      <c r="B30" s="667">
        <v>74</v>
      </c>
    </row>
    <row r="31" spans="1:2" ht="15.75" customHeight="1">
      <c r="A31" s="665" t="s">
        <v>454</v>
      </c>
      <c r="B31" s="667">
        <v>74</v>
      </c>
    </row>
    <row r="32" spans="1:2" ht="15.75" customHeight="1">
      <c r="A32" s="665" t="s">
        <v>455</v>
      </c>
      <c r="B32" s="667">
        <v>78</v>
      </c>
    </row>
    <row r="33" spans="1:2" ht="15.75" customHeight="1">
      <c r="A33" s="665" t="s">
        <v>192</v>
      </c>
      <c r="B33" s="667">
        <v>101</v>
      </c>
    </row>
    <row r="34" spans="1:2" ht="15.75" customHeight="1">
      <c r="A34" s="665" t="s">
        <v>457</v>
      </c>
      <c r="B34" s="667">
        <v>65</v>
      </c>
    </row>
    <row r="35" spans="1:2" ht="15.75" customHeight="1">
      <c r="A35" s="670" t="s">
        <v>193</v>
      </c>
      <c r="B35" s="668">
        <v>60</v>
      </c>
    </row>
    <row r="36" spans="1:2" ht="15.75" customHeight="1">
      <c r="A36" s="665" t="s">
        <v>194</v>
      </c>
      <c r="B36" s="667">
        <v>44</v>
      </c>
    </row>
    <row r="37" spans="1:2" ht="15.75" customHeight="1">
      <c r="A37" s="665" t="s">
        <v>460</v>
      </c>
      <c r="B37" s="667">
        <v>56</v>
      </c>
    </row>
    <row r="38" spans="1:2" ht="15.75" customHeight="1">
      <c r="A38" s="665" t="s">
        <v>195</v>
      </c>
      <c r="B38" s="667">
        <v>58</v>
      </c>
    </row>
    <row r="39" spans="1:2" ht="15.75" customHeight="1">
      <c r="A39" s="665" t="s">
        <v>196</v>
      </c>
      <c r="B39" s="667">
        <v>55</v>
      </c>
    </row>
    <row r="40" spans="1:2" ht="15.75" customHeight="1">
      <c r="A40" s="665" t="s">
        <v>197</v>
      </c>
      <c r="B40" s="671">
        <v>139</v>
      </c>
    </row>
    <row r="41" spans="1:256" s="672" customFormat="1" ht="15.75" customHeight="1">
      <c r="A41" s="670" t="s">
        <v>198</v>
      </c>
      <c r="B41" s="1139">
        <v>58.56585111373525</v>
      </c>
      <c r="C41" s="673"/>
      <c r="D41" s="673"/>
      <c r="E41" s="673"/>
      <c r="F41" s="673"/>
      <c r="G41" s="673"/>
      <c r="H41" s="673"/>
      <c r="I41" s="673"/>
      <c r="J41" s="673"/>
      <c r="K41" s="673"/>
      <c r="L41" s="673"/>
      <c r="M41" s="673"/>
      <c r="N41" s="673"/>
      <c r="O41" s="673"/>
      <c r="P41" s="673"/>
      <c r="Q41" s="673"/>
      <c r="R41" s="673"/>
      <c r="S41" s="673"/>
      <c r="T41" s="673"/>
      <c r="U41" s="673"/>
      <c r="V41" s="673"/>
      <c r="W41" s="673"/>
      <c r="X41" s="673"/>
      <c r="Y41" s="673"/>
      <c r="Z41" s="673"/>
      <c r="AA41" s="673"/>
      <c r="AB41" s="673"/>
      <c r="AC41" s="673"/>
      <c r="AD41" s="673"/>
      <c r="AE41" s="673"/>
      <c r="AF41" s="673"/>
      <c r="AG41" s="673"/>
      <c r="AH41" s="673"/>
      <c r="AI41" s="673"/>
      <c r="AJ41" s="673"/>
      <c r="AK41" s="673"/>
      <c r="AL41" s="673"/>
      <c r="AM41" s="673"/>
      <c r="AN41" s="673"/>
      <c r="AO41" s="673"/>
      <c r="AP41" s="673"/>
      <c r="AQ41" s="673"/>
      <c r="AR41" s="673"/>
      <c r="AS41" s="673"/>
      <c r="AT41" s="673"/>
      <c r="AU41" s="673"/>
      <c r="AV41" s="673"/>
      <c r="AW41" s="673"/>
      <c r="AX41" s="673"/>
      <c r="AY41" s="673"/>
      <c r="AZ41" s="673"/>
      <c r="BA41" s="673"/>
      <c r="BB41" s="673"/>
      <c r="BC41" s="673"/>
      <c r="BD41" s="673"/>
      <c r="BE41" s="673"/>
      <c r="BF41" s="673"/>
      <c r="BG41" s="673"/>
      <c r="BH41" s="673"/>
      <c r="BI41" s="673"/>
      <c r="BJ41" s="673"/>
      <c r="BK41" s="673"/>
      <c r="BL41" s="673"/>
      <c r="BM41" s="673"/>
      <c r="BN41" s="673"/>
      <c r="BO41" s="673"/>
      <c r="BP41" s="673"/>
      <c r="BQ41" s="673"/>
      <c r="BR41" s="673"/>
      <c r="BS41" s="673"/>
      <c r="BT41" s="673"/>
      <c r="BU41" s="673"/>
      <c r="BV41" s="673"/>
      <c r="BW41" s="673"/>
      <c r="BX41" s="673"/>
      <c r="BY41" s="673"/>
      <c r="BZ41" s="673"/>
      <c r="CA41" s="673"/>
      <c r="CB41" s="673"/>
      <c r="CC41" s="673"/>
      <c r="CD41" s="673"/>
      <c r="CE41" s="673"/>
      <c r="CF41" s="673"/>
      <c r="CG41" s="673"/>
      <c r="CH41" s="673"/>
      <c r="CI41" s="673"/>
      <c r="CJ41" s="673"/>
      <c r="CK41" s="673"/>
      <c r="CL41" s="673"/>
      <c r="CM41" s="673"/>
      <c r="CN41" s="673"/>
      <c r="CO41" s="673"/>
      <c r="CP41" s="673"/>
      <c r="CQ41" s="673"/>
      <c r="CR41" s="673"/>
      <c r="CS41" s="673"/>
      <c r="CT41" s="673"/>
      <c r="CU41" s="673"/>
      <c r="CV41" s="673"/>
      <c r="CW41" s="673"/>
      <c r="CX41" s="673"/>
      <c r="CY41" s="673"/>
      <c r="CZ41" s="673"/>
      <c r="DA41" s="673"/>
      <c r="DB41" s="673"/>
      <c r="DC41" s="673"/>
      <c r="DD41" s="673"/>
      <c r="DE41" s="673"/>
      <c r="DF41" s="673"/>
      <c r="DG41" s="673"/>
      <c r="DH41" s="673"/>
      <c r="DI41" s="673"/>
      <c r="DJ41" s="673"/>
      <c r="DK41" s="673"/>
      <c r="DL41" s="673"/>
      <c r="DM41" s="673"/>
      <c r="DN41" s="673"/>
      <c r="DO41" s="673"/>
      <c r="DP41" s="673"/>
      <c r="DQ41" s="673"/>
      <c r="DR41" s="673"/>
      <c r="DS41" s="673"/>
      <c r="DT41" s="673"/>
      <c r="DU41" s="673"/>
      <c r="DV41" s="673"/>
      <c r="DW41" s="673"/>
      <c r="DX41" s="673"/>
      <c r="DY41" s="673"/>
      <c r="DZ41" s="673"/>
      <c r="EA41" s="673"/>
      <c r="EB41" s="673"/>
      <c r="EC41" s="673"/>
      <c r="ED41" s="673"/>
      <c r="EE41" s="673"/>
      <c r="EF41" s="673"/>
      <c r="EG41" s="673"/>
      <c r="EH41" s="673"/>
      <c r="EI41" s="673"/>
      <c r="EJ41" s="673"/>
      <c r="EK41" s="673"/>
      <c r="EL41" s="673"/>
      <c r="EM41" s="673"/>
      <c r="EN41" s="673"/>
      <c r="EO41" s="673"/>
      <c r="EP41" s="673"/>
      <c r="EQ41" s="673"/>
      <c r="ER41" s="673"/>
      <c r="ES41" s="673"/>
      <c r="ET41" s="673"/>
      <c r="EU41" s="673"/>
      <c r="EV41" s="673"/>
      <c r="EW41" s="673"/>
      <c r="EX41" s="673"/>
      <c r="EY41" s="673"/>
      <c r="EZ41" s="673"/>
      <c r="FA41" s="673"/>
      <c r="FB41" s="673"/>
      <c r="FC41" s="673"/>
      <c r="FD41" s="673"/>
      <c r="FE41" s="673"/>
      <c r="FF41" s="673"/>
      <c r="FG41" s="673"/>
      <c r="FH41" s="673"/>
      <c r="FI41" s="673"/>
      <c r="FJ41" s="673"/>
      <c r="FK41" s="673"/>
      <c r="FL41" s="673"/>
      <c r="FM41" s="673"/>
      <c r="FN41" s="673"/>
      <c r="FO41" s="673"/>
      <c r="FP41" s="673"/>
      <c r="FQ41" s="673"/>
      <c r="FR41" s="673"/>
      <c r="FS41" s="673"/>
      <c r="FT41" s="673"/>
      <c r="FU41" s="673"/>
      <c r="FV41" s="673"/>
      <c r="FW41" s="673"/>
      <c r="FX41" s="673"/>
      <c r="FY41" s="673"/>
      <c r="FZ41" s="673"/>
      <c r="GA41" s="673"/>
      <c r="GB41" s="673"/>
      <c r="GC41" s="673"/>
      <c r="GD41" s="673"/>
      <c r="GE41" s="673"/>
      <c r="GF41" s="673"/>
      <c r="GG41" s="673"/>
      <c r="GH41" s="673"/>
      <c r="GI41" s="673"/>
      <c r="GJ41" s="673"/>
      <c r="GK41" s="673"/>
      <c r="GL41" s="673"/>
      <c r="GM41" s="673"/>
      <c r="GN41" s="673"/>
      <c r="GO41" s="673"/>
      <c r="GP41" s="673"/>
      <c r="GQ41" s="673"/>
      <c r="GR41" s="673"/>
      <c r="GS41" s="673"/>
      <c r="GT41" s="673"/>
      <c r="GU41" s="673"/>
      <c r="GV41" s="673"/>
      <c r="GW41" s="673"/>
      <c r="GX41" s="673"/>
      <c r="GY41" s="673"/>
      <c r="GZ41" s="673"/>
      <c r="HA41" s="673"/>
      <c r="HB41" s="673"/>
      <c r="HC41" s="673"/>
      <c r="HD41" s="673"/>
      <c r="HE41" s="673"/>
      <c r="HF41" s="673"/>
      <c r="HG41" s="673"/>
      <c r="HH41" s="673"/>
      <c r="HI41" s="673"/>
      <c r="HJ41" s="673"/>
      <c r="HK41" s="673"/>
      <c r="HL41" s="673"/>
      <c r="HM41" s="673"/>
      <c r="HN41" s="673"/>
      <c r="HO41" s="673"/>
      <c r="HP41" s="673"/>
      <c r="HQ41" s="673"/>
      <c r="HR41" s="673"/>
      <c r="HS41" s="673"/>
      <c r="HT41" s="673"/>
      <c r="HU41" s="673"/>
      <c r="HV41" s="673"/>
      <c r="HW41" s="673"/>
      <c r="HX41" s="673"/>
      <c r="HY41" s="673"/>
      <c r="HZ41" s="673"/>
      <c r="IA41" s="673"/>
      <c r="IB41" s="673"/>
      <c r="IC41" s="673"/>
      <c r="ID41" s="673"/>
      <c r="IE41" s="673"/>
      <c r="IF41" s="673"/>
      <c r="IG41" s="673"/>
      <c r="IH41" s="673"/>
      <c r="II41" s="673"/>
      <c r="IJ41" s="673"/>
      <c r="IK41" s="673"/>
      <c r="IL41" s="673"/>
      <c r="IM41" s="673"/>
      <c r="IN41" s="673"/>
      <c r="IO41" s="673"/>
      <c r="IP41" s="673"/>
      <c r="IQ41" s="673"/>
      <c r="IR41" s="673"/>
      <c r="IS41" s="673"/>
      <c r="IT41" s="673"/>
      <c r="IU41" s="673"/>
      <c r="IV41" s="673"/>
    </row>
    <row r="42" spans="1:3" s="673" customFormat="1" ht="15.75" customHeight="1">
      <c r="A42" s="665" t="s">
        <v>199</v>
      </c>
      <c r="B42" s="727">
        <v>80</v>
      </c>
      <c r="C42" s="659"/>
    </row>
    <row r="43" spans="1:3" s="673" customFormat="1" ht="15.75" customHeight="1">
      <c r="A43" s="665" t="s">
        <v>200</v>
      </c>
      <c r="B43" s="728">
        <v>160.799</v>
      </c>
      <c r="C43" s="659"/>
    </row>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c r="A62" s="1033"/>
    </row>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c r="A86" s="1033"/>
    </row>
    <row r="87" ht="11.25" customHeight="1"/>
    <row r="88" ht="11.25" customHeight="1"/>
    <row r="89" ht="11.25" customHeight="1"/>
    <row r="90" ht="11.25" customHeight="1">
      <c r="A90" s="1033"/>
    </row>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sheetData>
  <mergeCells count="1">
    <mergeCell ref="A3:B3"/>
  </mergeCells>
  <printOptions/>
  <pageMargins left="1.968503937007874" right="0.7874015748031497" top="0.984251968503937" bottom="0.984251968503937" header="0.5118110236220472" footer="0.5118110236220472"/>
  <pageSetup horizontalDpi="600" verticalDpi="600" orientation="portrait" paperSize="9" r:id="rId1"/>
  <headerFooter alignWithMargins="0">
    <oddHeader>&amp;C&amp;9- 37 -</oddHeader>
  </headerFooter>
</worksheet>
</file>

<file path=xl/worksheets/sheet3.xml><?xml version="1.0" encoding="utf-8"?>
<worksheet xmlns="http://schemas.openxmlformats.org/spreadsheetml/2006/main" xmlns:r="http://schemas.openxmlformats.org/officeDocument/2006/relationships">
  <dimension ref="A1:C136"/>
  <sheetViews>
    <sheetView zoomScale="115" zoomScaleNormal="115" workbookViewId="0" topLeftCell="A1">
      <selection activeCell="U37" sqref="U37"/>
    </sheetView>
  </sheetViews>
  <sheetFormatPr defaultColWidth="11.421875" defaultRowHeight="12.75"/>
  <cols>
    <col min="1" max="1" width="82.421875" style="6" customWidth="1"/>
    <col min="2" max="2" width="3.421875" style="10" bestFit="1" customWidth="1"/>
    <col min="3" max="3" width="84.00390625" style="6" customWidth="1"/>
    <col min="4" max="16384" width="11.421875" style="6" customWidth="1"/>
  </cols>
  <sheetData>
    <row r="1" spans="1:3" ht="15">
      <c r="A1" s="1" t="s">
        <v>604</v>
      </c>
      <c r="B1" s="8"/>
      <c r="C1" s="1"/>
    </row>
    <row r="2" spans="1:3" ht="12.75">
      <c r="A2" s="2"/>
      <c r="B2" s="8"/>
      <c r="C2" s="2"/>
    </row>
    <row r="3" spans="1:3" ht="12.75">
      <c r="A3" s="2"/>
      <c r="B3" s="8"/>
      <c r="C3" s="2"/>
    </row>
    <row r="4" spans="1:3" ht="12.75">
      <c r="A4" s="1276" t="s">
        <v>605</v>
      </c>
      <c r="B4" s="1276"/>
      <c r="C4" s="7"/>
    </row>
    <row r="5" spans="1:3" ht="12.75">
      <c r="A5" s="3"/>
      <c r="B5" s="8"/>
      <c r="C5" s="3"/>
    </row>
    <row r="6" spans="1:3" ht="12.75">
      <c r="A6" s="3"/>
      <c r="B6" s="8"/>
      <c r="C6" s="3"/>
    </row>
    <row r="7" spans="1:3" ht="12.75">
      <c r="A7" s="3"/>
      <c r="B7" s="8"/>
      <c r="C7" s="3"/>
    </row>
    <row r="8" spans="1:3" ht="12.75">
      <c r="A8" s="9" t="s">
        <v>607</v>
      </c>
      <c r="B8" s="3">
        <v>3</v>
      </c>
      <c r="C8" s="3"/>
    </row>
    <row r="9" spans="1:3" ht="12.75">
      <c r="A9" s="3"/>
      <c r="B9" s="3"/>
      <c r="C9" s="3"/>
    </row>
    <row r="10" spans="1:2" ht="13.5">
      <c r="A10" s="9" t="s">
        <v>560</v>
      </c>
      <c r="B10" s="8">
        <v>8</v>
      </c>
    </row>
    <row r="11" ht="12.75">
      <c r="B11" s="8"/>
    </row>
    <row r="12" spans="1:2" ht="12.75">
      <c r="A12" s="9" t="s">
        <v>558</v>
      </c>
      <c r="B12" s="8">
        <v>9</v>
      </c>
    </row>
    <row r="13" spans="1:3" ht="12.75">
      <c r="A13" s="3"/>
      <c r="B13" s="8"/>
      <c r="C13" s="3"/>
    </row>
    <row r="14" spans="1:3" ht="13.5" customHeight="1">
      <c r="A14" s="9" t="s">
        <v>559</v>
      </c>
      <c r="B14" s="8">
        <v>10</v>
      </c>
      <c r="C14" s="3"/>
    </row>
    <row r="15" spans="1:3" ht="12.75">
      <c r="A15" s="3"/>
      <c r="B15" s="8"/>
      <c r="C15" s="3"/>
    </row>
    <row r="16" spans="1:3" ht="12.75">
      <c r="A16" s="3"/>
      <c r="B16" s="8"/>
      <c r="C16" s="3"/>
    </row>
    <row r="17" spans="1:2" s="1" customFormat="1" ht="15">
      <c r="A17" s="1" t="s">
        <v>10</v>
      </c>
      <c r="B17" s="8">
        <v>11</v>
      </c>
    </row>
    <row r="18" spans="1:3" ht="12.75">
      <c r="A18" s="3"/>
      <c r="B18" s="8"/>
      <c r="C18" s="3"/>
    </row>
    <row r="19" spans="1:3" ht="15">
      <c r="A19" s="1" t="s">
        <v>608</v>
      </c>
      <c r="B19" s="3"/>
      <c r="C19" s="3"/>
    </row>
    <row r="20" spans="1:3" ht="12.75">
      <c r="A20" s="3"/>
      <c r="B20" s="8"/>
      <c r="C20" s="3"/>
    </row>
    <row r="21" spans="1:3" ht="12.75">
      <c r="A21" s="3" t="s">
        <v>561</v>
      </c>
      <c r="B21" s="8">
        <v>11</v>
      </c>
      <c r="C21" s="3"/>
    </row>
    <row r="22" spans="1:3" ht="12.75">
      <c r="A22" s="3"/>
      <c r="B22" s="8"/>
      <c r="C22" s="3"/>
    </row>
    <row r="23" spans="1:3" s="10" customFormat="1" ht="12">
      <c r="A23" s="3" t="s">
        <v>562</v>
      </c>
      <c r="B23" s="8">
        <v>11</v>
      </c>
      <c r="C23" s="3"/>
    </row>
    <row r="24" spans="1:3" s="10" customFormat="1" ht="12">
      <c r="A24" s="3"/>
      <c r="B24" s="8"/>
      <c r="C24" s="3"/>
    </row>
    <row r="25" spans="1:3" ht="12.75">
      <c r="A25" s="3" t="s">
        <v>563</v>
      </c>
      <c r="B25" s="8">
        <v>12</v>
      </c>
      <c r="C25" s="3"/>
    </row>
    <row r="26" spans="1:3" ht="12.75">
      <c r="A26" s="3"/>
      <c r="B26" s="8"/>
      <c r="C26" s="3"/>
    </row>
    <row r="27" spans="1:3" ht="12.75">
      <c r="A27" s="3" t="s">
        <v>564</v>
      </c>
      <c r="B27" s="8">
        <v>12</v>
      </c>
      <c r="C27" s="3"/>
    </row>
    <row r="28" spans="1:3" ht="12.75">
      <c r="A28" s="3"/>
      <c r="B28" s="8"/>
      <c r="C28" s="3"/>
    </row>
    <row r="29" spans="1:3" ht="12.75">
      <c r="A29" s="3"/>
      <c r="B29" s="3"/>
      <c r="C29" s="3"/>
    </row>
    <row r="30" spans="1:3" ht="15">
      <c r="A30" s="1" t="s">
        <v>609</v>
      </c>
      <c r="B30" s="8"/>
      <c r="C30" s="3"/>
    </row>
    <row r="31" spans="1:3" ht="12.75">
      <c r="A31" s="3"/>
      <c r="B31" s="8"/>
      <c r="C31" s="3"/>
    </row>
    <row r="32" spans="1:3" ht="12.75">
      <c r="A32" s="3" t="s">
        <v>626</v>
      </c>
      <c r="B32" s="3">
        <v>13</v>
      </c>
      <c r="C32" s="3"/>
    </row>
    <row r="33" spans="1:3" ht="12.75">
      <c r="A33" s="3"/>
      <c r="B33" s="3"/>
      <c r="C33" s="3"/>
    </row>
    <row r="34" spans="1:3" ht="12.75">
      <c r="A34" s="3" t="s">
        <v>627</v>
      </c>
      <c r="B34" s="8">
        <v>14</v>
      </c>
      <c r="C34" s="3"/>
    </row>
    <row r="35" spans="1:3" ht="12.75">
      <c r="A35" s="3"/>
      <c r="B35" s="8"/>
      <c r="C35" s="3"/>
    </row>
    <row r="36" spans="1:3" ht="12.75">
      <c r="A36" s="3" t="s">
        <v>628</v>
      </c>
      <c r="B36" s="3">
        <v>15</v>
      </c>
      <c r="C36" s="3"/>
    </row>
    <row r="37" spans="1:3" ht="12.75">
      <c r="A37" s="3"/>
      <c r="B37" s="3"/>
      <c r="C37" s="3"/>
    </row>
    <row r="38" spans="1:3" ht="12.75">
      <c r="A38" s="3" t="s">
        <v>629</v>
      </c>
      <c r="B38" s="8">
        <v>16</v>
      </c>
      <c r="C38" s="3"/>
    </row>
    <row r="39" spans="1:3" ht="12.75">
      <c r="A39" s="3"/>
      <c r="B39" s="8"/>
      <c r="C39" s="3"/>
    </row>
    <row r="40" spans="1:3" ht="12.75">
      <c r="A40" s="3" t="s">
        <v>630</v>
      </c>
      <c r="B40" s="3">
        <v>17</v>
      </c>
      <c r="C40" s="3"/>
    </row>
    <row r="41" spans="1:3" ht="12.75">
      <c r="A41" s="3"/>
      <c r="B41" s="3"/>
      <c r="C41" s="3"/>
    </row>
    <row r="42" spans="1:3" ht="12.75">
      <c r="A42" s="3" t="s">
        <v>631</v>
      </c>
      <c r="B42" s="8"/>
      <c r="C42" s="3"/>
    </row>
    <row r="43" spans="1:3" ht="12.75">
      <c r="A43" s="3" t="s">
        <v>632</v>
      </c>
      <c r="B43" s="8">
        <v>18</v>
      </c>
      <c r="C43" s="3"/>
    </row>
    <row r="44" spans="1:3" ht="12.75">
      <c r="A44" s="3"/>
      <c r="B44" s="8"/>
      <c r="C44" s="3"/>
    </row>
    <row r="45" spans="1:3" ht="12.75">
      <c r="A45" s="3" t="s">
        <v>633</v>
      </c>
      <c r="B45" s="8"/>
      <c r="C45" s="3"/>
    </row>
    <row r="46" spans="1:3" ht="12.75">
      <c r="A46" s="3" t="s">
        <v>634</v>
      </c>
      <c r="B46" s="8">
        <v>19</v>
      </c>
      <c r="C46" s="3"/>
    </row>
    <row r="47" spans="1:3" ht="12.75">
      <c r="A47" s="3"/>
      <c r="B47" s="8"/>
      <c r="C47" s="3"/>
    </row>
    <row r="48" spans="1:3" ht="12.75">
      <c r="A48" s="3"/>
      <c r="B48" s="8"/>
      <c r="C48" s="3"/>
    </row>
    <row r="49" spans="1:3" ht="15">
      <c r="A49" s="18" t="s">
        <v>19</v>
      </c>
      <c r="B49" s="8"/>
      <c r="C49" s="3"/>
    </row>
    <row r="50" spans="1:3" ht="12.75">
      <c r="A50" s="3"/>
      <c r="B50" s="8"/>
      <c r="C50" s="3"/>
    </row>
    <row r="51" spans="1:3" ht="12.75">
      <c r="A51" s="3" t="s">
        <v>565</v>
      </c>
      <c r="B51" s="8">
        <v>20</v>
      </c>
      <c r="C51" s="3"/>
    </row>
    <row r="52" spans="1:3" ht="12.75">
      <c r="A52" s="3"/>
      <c r="B52" s="8"/>
      <c r="C52" s="3"/>
    </row>
    <row r="53" spans="1:3" ht="12.75">
      <c r="A53" s="3" t="s">
        <v>566</v>
      </c>
      <c r="B53" s="8">
        <v>22</v>
      </c>
      <c r="C53" s="3"/>
    </row>
    <row r="54" spans="1:3" ht="12.75">
      <c r="A54" s="3"/>
      <c r="B54" s="8"/>
      <c r="C54" s="3"/>
    </row>
    <row r="55" spans="1:3" ht="12.75">
      <c r="A55" s="3" t="s">
        <v>567</v>
      </c>
      <c r="B55" s="8">
        <v>24</v>
      </c>
      <c r="C55" s="3"/>
    </row>
    <row r="56" spans="1:3" ht="12.75">
      <c r="A56" s="3"/>
      <c r="B56" s="8"/>
      <c r="C56" s="3"/>
    </row>
    <row r="57" spans="1:3" ht="12.75">
      <c r="A57" s="3" t="s">
        <v>568</v>
      </c>
      <c r="B57" s="8">
        <v>26</v>
      </c>
      <c r="C57" s="3"/>
    </row>
    <row r="58" spans="1:3" ht="12.75">
      <c r="A58" s="3"/>
      <c r="B58" s="8"/>
      <c r="C58" s="3"/>
    </row>
    <row r="59" spans="1:3" ht="12.75">
      <c r="A59" s="4" t="s">
        <v>635</v>
      </c>
      <c r="B59" s="8"/>
      <c r="C59" s="3"/>
    </row>
    <row r="60" spans="1:3" ht="12.75">
      <c r="A60" s="3"/>
      <c r="B60" s="3"/>
      <c r="C60" s="3"/>
    </row>
    <row r="61" spans="1:3" ht="12.75">
      <c r="A61" s="3"/>
      <c r="B61" s="8"/>
      <c r="C61" s="3"/>
    </row>
    <row r="62" spans="1:3" ht="12.75">
      <c r="A62" s="3" t="s">
        <v>636</v>
      </c>
      <c r="B62" s="3"/>
      <c r="C62" s="3"/>
    </row>
    <row r="63" spans="1:3" ht="12.75">
      <c r="A63" s="3" t="s">
        <v>569</v>
      </c>
      <c r="B63" s="8">
        <v>28</v>
      </c>
      <c r="C63" s="3"/>
    </row>
    <row r="64" spans="1:3" ht="12.75">
      <c r="A64" s="3"/>
      <c r="B64" s="3"/>
      <c r="C64" s="3"/>
    </row>
    <row r="65" spans="1:3" ht="12.75">
      <c r="A65" s="3" t="s">
        <v>114</v>
      </c>
      <c r="B65" s="8">
        <v>28</v>
      </c>
      <c r="C65" s="3"/>
    </row>
    <row r="66" spans="1:3" ht="12.75">
      <c r="A66" s="3"/>
      <c r="B66" s="3"/>
      <c r="C66" s="3"/>
    </row>
    <row r="67" spans="1:3" ht="12.75">
      <c r="A67" s="3"/>
      <c r="B67" s="3"/>
      <c r="C67" s="3"/>
    </row>
    <row r="68" spans="1:3" ht="16.5">
      <c r="A68" s="1" t="s">
        <v>11</v>
      </c>
      <c r="B68" s="3">
        <v>29</v>
      </c>
      <c r="C68" s="3"/>
    </row>
    <row r="69" spans="1:3" ht="12.75">
      <c r="A69" s="3"/>
      <c r="B69" s="8"/>
      <c r="C69" s="3"/>
    </row>
    <row r="70" spans="1:3" ht="15">
      <c r="A70" s="18" t="s">
        <v>608</v>
      </c>
      <c r="B70" s="8"/>
      <c r="C70" s="3"/>
    </row>
    <row r="71" spans="1:3" ht="12.75">
      <c r="A71" s="3"/>
      <c r="B71" s="3"/>
      <c r="C71" s="3"/>
    </row>
    <row r="72" spans="1:3" ht="13.5">
      <c r="A72" s="3" t="s">
        <v>637</v>
      </c>
      <c r="B72" s="8"/>
      <c r="C72" s="3"/>
    </row>
    <row r="73" spans="1:3" ht="12.75">
      <c r="A73" s="3" t="s">
        <v>570</v>
      </c>
      <c r="B73" s="8">
        <v>29</v>
      </c>
      <c r="C73" s="3"/>
    </row>
    <row r="74" spans="1:3" ht="12.75">
      <c r="A74" s="3"/>
      <c r="B74" s="8"/>
      <c r="C74" s="3"/>
    </row>
    <row r="75" spans="1:3" ht="13.5">
      <c r="A75" s="3" t="s">
        <v>640</v>
      </c>
      <c r="B75" s="8"/>
      <c r="C75" s="3"/>
    </row>
    <row r="76" spans="1:3" ht="12.75">
      <c r="A76" s="3" t="s">
        <v>571</v>
      </c>
      <c r="B76" s="8">
        <v>29</v>
      </c>
      <c r="C76" s="3"/>
    </row>
    <row r="77" spans="1:3" ht="12.75">
      <c r="A77" s="5"/>
      <c r="B77" s="8"/>
      <c r="C77" s="5"/>
    </row>
    <row r="78" spans="1:3" ht="13.5">
      <c r="A78" s="11" t="s">
        <v>638</v>
      </c>
      <c r="B78" s="8"/>
      <c r="C78" s="4"/>
    </row>
    <row r="79" spans="1:3" ht="12.75">
      <c r="A79" s="11" t="s">
        <v>570</v>
      </c>
      <c r="B79" s="8">
        <v>30</v>
      </c>
      <c r="C79" s="4"/>
    </row>
    <row r="80" spans="1:3" ht="12.75">
      <c r="A80" s="3"/>
      <c r="B80" s="8"/>
      <c r="C80" s="3"/>
    </row>
    <row r="81" spans="1:3" ht="13.5">
      <c r="A81" s="3" t="s">
        <v>639</v>
      </c>
      <c r="B81" s="8"/>
      <c r="C81" s="3"/>
    </row>
    <row r="82" spans="1:3" ht="12.75">
      <c r="A82" s="3" t="s">
        <v>572</v>
      </c>
      <c r="B82" s="3">
        <v>30</v>
      </c>
      <c r="C82" s="3"/>
    </row>
    <row r="83" spans="1:3" ht="12.75">
      <c r="A83" s="3"/>
      <c r="B83" s="8"/>
      <c r="C83" s="3"/>
    </row>
    <row r="84" spans="1:3" ht="12.75">
      <c r="A84" s="3"/>
      <c r="B84" s="8"/>
      <c r="C84" s="3"/>
    </row>
    <row r="85" spans="1:3" s="12" customFormat="1" ht="15">
      <c r="A85" s="1" t="s">
        <v>609</v>
      </c>
      <c r="B85" s="9"/>
      <c r="C85" s="9"/>
    </row>
    <row r="86" spans="1:3" ht="12.75">
      <c r="A86" s="3"/>
      <c r="B86" s="8"/>
      <c r="C86" s="3"/>
    </row>
    <row r="87" spans="1:3" ht="13.5">
      <c r="A87" s="3" t="s">
        <v>551</v>
      </c>
      <c r="B87" s="3">
        <v>31</v>
      </c>
      <c r="C87" s="3"/>
    </row>
    <row r="88" spans="1:3" ht="12.75">
      <c r="A88" s="3"/>
      <c r="B88" s="8"/>
      <c r="C88" s="3"/>
    </row>
    <row r="89" spans="1:3" ht="13.5">
      <c r="A89" s="3" t="s">
        <v>641</v>
      </c>
      <c r="B89" s="3">
        <v>32</v>
      </c>
      <c r="C89" s="3"/>
    </row>
    <row r="90" spans="1:3" ht="12.75">
      <c r="A90" s="3"/>
      <c r="B90" s="8"/>
      <c r="C90" s="3"/>
    </row>
    <row r="91" spans="1:3" ht="13.5">
      <c r="A91" s="3" t="s">
        <v>150</v>
      </c>
      <c r="B91" s="3">
        <v>33</v>
      </c>
      <c r="C91" s="3"/>
    </row>
    <row r="92" spans="1:3" ht="12.75">
      <c r="A92" s="3"/>
      <c r="B92" s="8"/>
      <c r="C92" s="3"/>
    </row>
    <row r="93" spans="1:3" ht="13.5">
      <c r="A93" s="3" t="s">
        <v>642</v>
      </c>
      <c r="B93" s="8">
        <v>34</v>
      </c>
      <c r="C93" s="3"/>
    </row>
    <row r="94" spans="1:3" ht="12.75">
      <c r="A94" s="3"/>
      <c r="B94" s="3"/>
      <c r="C94" s="3"/>
    </row>
    <row r="95" spans="1:3" ht="12.75">
      <c r="A95" s="3"/>
      <c r="B95" s="3"/>
      <c r="C95" s="3"/>
    </row>
    <row r="96" spans="1:3" ht="16.5">
      <c r="A96" s="18" t="s">
        <v>573</v>
      </c>
      <c r="B96" s="3"/>
      <c r="C96" s="3"/>
    </row>
    <row r="97" spans="1:3" ht="12.75">
      <c r="A97" s="3"/>
      <c r="B97" s="3"/>
      <c r="C97" s="3"/>
    </row>
    <row r="98" spans="1:3" ht="13.5">
      <c r="A98" s="3" t="s">
        <v>574</v>
      </c>
      <c r="B98" s="8">
        <v>35</v>
      </c>
      <c r="C98" s="3"/>
    </row>
    <row r="99" spans="1:3" ht="12.75">
      <c r="A99" s="3"/>
      <c r="B99" s="8"/>
      <c r="C99" s="3"/>
    </row>
    <row r="100" spans="1:3" ht="13.5">
      <c r="A100" s="3" t="s">
        <v>575</v>
      </c>
      <c r="B100" s="3">
        <v>36</v>
      </c>
      <c r="C100" s="3"/>
    </row>
    <row r="101" spans="1:3" ht="12.75">
      <c r="A101" s="3"/>
      <c r="B101" s="8"/>
      <c r="C101" s="3"/>
    </row>
    <row r="102" spans="1:3" ht="13.5">
      <c r="A102" s="3" t="s">
        <v>576</v>
      </c>
      <c r="B102" s="3">
        <v>37</v>
      </c>
      <c r="C102" s="3"/>
    </row>
    <row r="103" spans="1:3" ht="12.75">
      <c r="A103" s="3"/>
      <c r="B103" s="8"/>
      <c r="C103" s="3"/>
    </row>
    <row r="104" spans="1:3" ht="12.75">
      <c r="A104" s="3"/>
      <c r="B104" s="8"/>
      <c r="C104" s="3"/>
    </row>
    <row r="105" spans="1:3" s="12" customFormat="1" ht="15">
      <c r="A105" s="1" t="s">
        <v>643</v>
      </c>
      <c r="B105" s="9"/>
      <c r="C105" s="9"/>
    </row>
    <row r="106" spans="1:3" ht="12.75">
      <c r="A106" s="3"/>
      <c r="B106" s="8"/>
      <c r="C106" s="3"/>
    </row>
    <row r="107" spans="1:3" s="13" customFormat="1" ht="13.5">
      <c r="A107" s="11" t="s">
        <v>577</v>
      </c>
      <c r="B107" s="8">
        <v>38</v>
      </c>
      <c r="C107" s="11"/>
    </row>
    <row r="108" spans="1:3" ht="12.75">
      <c r="A108" s="4"/>
      <c r="B108" s="8"/>
      <c r="C108" s="4"/>
    </row>
    <row r="109" spans="1:3" ht="12.75">
      <c r="A109" s="4"/>
      <c r="B109" s="8"/>
      <c r="C109" s="4"/>
    </row>
    <row r="110" spans="1:3" ht="12.75">
      <c r="A110" s="4"/>
      <c r="B110" s="8"/>
      <c r="C110" s="4"/>
    </row>
    <row r="111" spans="1:3" ht="12.75">
      <c r="A111" s="4"/>
      <c r="B111" s="8"/>
      <c r="C111" s="4"/>
    </row>
    <row r="112" spans="1:3" ht="12.75">
      <c r="A112" s="4"/>
      <c r="B112" s="8"/>
      <c r="C112" s="4"/>
    </row>
    <row r="113" spans="1:3" ht="12.75">
      <c r="A113" s="4"/>
      <c r="B113" s="8"/>
      <c r="C113" s="4"/>
    </row>
    <row r="114" spans="1:3" ht="12.75">
      <c r="A114" s="4"/>
      <c r="B114" s="8"/>
      <c r="C114" s="4"/>
    </row>
    <row r="115" spans="1:3" ht="12.75">
      <c r="A115" s="4"/>
      <c r="B115" s="8"/>
      <c r="C115" s="4"/>
    </row>
    <row r="116" spans="1:3" ht="12.75">
      <c r="A116" s="4"/>
      <c r="B116" s="8"/>
      <c r="C116" s="4"/>
    </row>
    <row r="117" spans="1:3" ht="12.75">
      <c r="A117" s="4"/>
      <c r="B117" s="8"/>
      <c r="C117" s="4"/>
    </row>
    <row r="118" spans="1:3" ht="12.75">
      <c r="A118" s="4"/>
      <c r="B118" s="8"/>
      <c r="C118" s="4"/>
    </row>
    <row r="119" spans="1:3" ht="12.75">
      <c r="A119" s="4"/>
      <c r="B119" s="8"/>
      <c r="C119" s="4"/>
    </row>
    <row r="120" spans="1:3" ht="12.75">
      <c r="A120" s="4"/>
      <c r="B120" s="8"/>
      <c r="C120" s="4"/>
    </row>
    <row r="121" spans="1:3" ht="12.75">
      <c r="A121" s="4"/>
      <c r="B121" s="8"/>
      <c r="C121" s="4"/>
    </row>
    <row r="122" spans="1:3" ht="12.75">
      <c r="A122" s="4"/>
      <c r="B122" s="8"/>
      <c r="C122" s="4"/>
    </row>
    <row r="123" spans="1:3" ht="12.75">
      <c r="A123" s="4"/>
      <c r="B123" s="8"/>
      <c r="C123" s="4"/>
    </row>
    <row r="124" spans="1:3" ht="12.75">
      <c r="A124" s="4"/>
      <c r="B124" s="8"/>
      <c r="C124" s="4"/>
    </row>
    <row r="125" spans="1:3" ht="12.75">
      <c r="A125" s="4"/>
      <c r="B125" s="8"/>
      <c r="C125" s="4"/>
    </row>
    <row r="126" spans="1:3" ht="12.75">
      <c r="A126" s="4"/>
      <c r="B126" s="8"/>
      <c r="C126" s="4"/>
    </row>
    <row r="127" spans="1:3" ht="12.75">
      <c r="A127" s="4"/>
      <c r="B127" s="8"/>
      <c r="C127" s="4"/>
    </row>
    <row r="128" spans="1:3" ht="12.75">
      <c r="A128" s="4"/>
      <c r="B128" s="8"/>
      <c r="C128" s="4"/>
    </row>
    <row r="129" spans="1:3" ht="12.75">
      <c r="A129" s="4"/>
      <c r="B129" s="8"/>
      <c r="C129" s="4"/>
    </row>
    <row r="130" spans="1:3" ht="12.75">
      <c r="A130" s="4"/>
      <c r="B130" s="8"/>
      <c r="C130" s="4"/>
    </row>
    <row r="131" spans="1:3" ht="12.75">
      <c r="A131" s="4"/>
      <c r="B131" s="8"/>
      <c r="C131" s="4"/>
    </row>
    <row r="132" spans="1:3" ht="12.75">
      <c r="A132" s="4"/>
      <c r="B132" s="8"/>
      <c r="C132" s="4"/>
    </row>
    <row r="133" spans="1:3" ht="12.75">
      <c r="A133" s="4"/>
      <c r="B133" s="8"/>
      <c r="C133" s="4"/>
    </row>
    <row r="134" spans="1:3" ht="12.75">
      <c r="A134" s="4"/>
      <c r="B134" s="8"/>
      <c r="C134" s="4"/>
    </row>
    <row r="135" spans="1:3" ht="12.75">
      <c r="A135" s="4"/>
      <c r="B135" s="8"/>
      <c r="C135" s="4"/>
    </row>
    <row r="136" spans="1:3" ht="12.75">
      <c r="A136" s="4"/>
      <c r="B136" s="8"/>
      <c r="C136" s="4"/>
    </row>
  </sheetData>
  <mergeCells count="1">
    <mergeCell ref="A4:B4"/>
  </mergeCells>
  <printOptions/>
  <pageMargins left="0.7874015748031497" right="0.7874015748031497" top="0.984251968503937" bottom="0.5905511811023623" header="0.5118110236220472" footer="0.5118110236220472"/>
  <pageSetup horizontalDpi="600" verticalDpi="600" orientation="portrait" paperSize="9" r:id="rId1"/>
  <rowBreaks count="1" manualBreakCount="1">
    <brk id="107" max="255" man="1"/>
  </rowBreaks>
</worksheet>
</file>

<file path=xl/worksheets/sheet4.xml><?xml version="1.0" encoding="utf-8"?>
<worksheet xmlns="http://schemas.openxmlformats.org/spreadsheetml/2006/main" xmlns:r="http://schemas.openxmlformats.org/officeDocument/2006/relationships">
  <dimension ref="A1:B444"/>
  <sheetViews>
    <sheetView zoomScale="115" zoomScaleNormal="115" workbookViewId="0" topLeftCell="A145">
      <selection activeCell="U37" sqref="U37"/>
    </sheetView>
  </sheetViews>
  <sheetFormatPr defaultColWidth="11.421875" defaultRowHeight="12.75" customHeight="1"/>
  <cols>
    <col min="1" max="1" width="87.00390625" style="0" customWidth="1"/>
    <col min="2" max="2" width="3.00390625" style="0" bestFit="1" customWidth="1"/>
  </cols>
  <sheetData>
    <row r="1" spans="1:2" ht="12.75">
      <c r="A1" s="4" t="s">
        <v>644</v>
      </c>
      <c r="B1" s="14"/>
    </row>
    <row r="2" spans="1:2" ht="12.75">
      <c r="A2" s="15"/>
      <c r="B2" s="14"/>
    </row>
    <row r="3" spans="1:2" ht="12.75">
      <c r="A3" s="16"/>
      <c r="B3" s="14"/>
    </row>
    <row r="4" spans="1:2" ht="15">
      <c r="A4" s="1" t="s">
        <v>645</v>
      </c>
      <c r="B4" s="14"/>
    </row>
    <row r="5" spans="1:2" ht="12.75" customHeight="1">
      <c r="A5" s="3"/>
      <c r="B5" s="14"/>
    </row>
    <row r="6" spans="1:2" ht="84">
      <c r="A6" s="17" t="s">
        <v>646</v>
      </c>
      <c r="B6" s="14"/>
    </row>
    <row r="7" spans="1:2" ht="12.75" customHeight="1">
      <c r="A7" s="17"/>
      <c r="B7" s="14"/>
    </row>
    <row r="8" spans="1:2" ht="84">
      <c r="A8" s="1036" t="s">
        <v>647</v>
      </c>
      <c r="B8" s="14"/>
    </row>
    <row r="9" spans="1:2" ht="36">
      <c r="A9" s="17" t="s">
        <v>151</v>
      </c>
      <c r="B9" s="14"/>
    </row>
    <row r="10" spans="1:2" ht="24">
      <c r="A10" s="1036" t="s">
        <v>676</v>
      </c>
      <c r="B10" s="14"/>
    </row>
    <row r="11" spans="1:2" ht="12.75" customHeight="1">
      <c r="A11" s="17"/>
      <c r="B11" s="14"/>
    </row>
    <row r="12" spans="1:2" ht="12.75" customHeight="1">
      <c r="A12" s="31"/>
      <c r="B12" s="14"/>
    </row>
    <row r="13" spans="1:2" ht="15">
      <c r="A13" s="19" t="s">
        <v>677</v>
      </c>
      <c r="B13" s="14"/>
    </row>
    <row r="14" spans="1:2" ht="12.75" customHeight="1">
      <c r="A14" s="9"/>
      <c r="B14" s="14"/>
    </row>
    <row r="15" spans="1:2" ht="25.5" customHeight="1">
      <c r="A15" s="3" t="s">
        <v>678</v>
      </c>
      <c r="B15" s="14"/>
    </row>
    <row r="16" spans="1:2" ht="26.25" customHeight="1">
      <c r="A16" s="9" t="s">
        <v>679</v>
      </c>
      <c r="B16" s="14"/>
    </row>
    <row r="17" spans="1:2" ht="12.75" customHeight="1">
      <c r="A17" s="3"/>
      <c r="B17" s="14"/>
    </row>
    <row r="18" spans="1:2" ht="25.5" customHeight="1">
      <c r="A18" s="17" t="s">
        <v>0</v>
      </c>
      <c r="B18" s="14"/>
    </row>
    <row r="19" spans="1:2" ht="37.5" customHeight="1">
      <c r="A19" s="17" t="s">
        <v>552</v>
      </c>
      <c r="B19" s="14"/>
    </row>
    <row r="20" spans="1:2" ht="36">
      <c r="A20" s="17" t="s">
        <v>1</v>
      </c>
      <c r="B20" s="14"/>
    </row>
    <row r="21" spans="1:2" ht="12.75" customHeight="1">
      <c r="A21" s="3" t="s">
        <v>2</v>
      </c>
      <c r="B21" s="14"/>
    </row>
    <row r="22" spans="1:2" s="6" customFormat="1" ht="12.75" customHeight="1">
      <c r="A22" s="20" t="s">
        <v>3</v>
      </c>
      <c r="B22" s="5"/>
    </row>
    <row r="23" spans="1:2" s="6" customFormat="1" ht="12.75" customHeight="1">
      <c r="A23" s="20" t="s">
        <v>4</v>
      </c>
      <c r="B23" s="5"/>
    </row>
    <row r="24" spans="1:2" s="6" customFormat="1" ht="12.75" customHeight="1">
      <c r="A24" s="20" t="s">
        <v>5</v>
      </c>
      <c r="B24" s="5"/>
    </row>
    <row r="25" spans="1:2" ht="12.75" customHeight="1">
      <c r="A25" s="9"/>
      <c r="B25" s="14"/>
    </row>
    <row r="26" spans="1:2" ht="24.75" customHeight="1">
      <c r="A26" s="3" t="s">
        <v>6</v>
      </c>
      <c r="B26" s="14"/>
    </row>
    <row r="27" spans="1:2" ht="12.75" customHeight="1">
      <c r="A27" s="21" t="s">
        <v>584</v>
      </c>
      <c r="B27" s="14"/>
    </row>
    <row r="28" spans="1:2" ht="12.75" customHeight="1">
      <c r="A28" s="21" t="s">
        <v>7</v>
      </c>
      <c r="B28" s="14"/>
    </row>
    <row r="29" spans="1:2" ht="12.75" customHeight="1">
      <c r="A29" s="3" t="s">
        <v>52</v>
      </c>
      <c r="B29" s="14"/>
    </row>
    <row r="30" s="3" customFormat="1" ht="14.25" customHeight="1">
      <c r="A30" s="3" t="s">
        <v>585</v>
      </c>
    </row>
    <row r="31" spans="1:2" s="6" customFormat="1" ht="12.75">
      <c r="A31" s="3" t="s">
        <v>586</v>
      </c>
      <c r="B31" s="5"/>
    </row>
    <row r="32" spans="1:2" s="6" customFormat="1" ht="12.75">
      <c r="A32" s="3"/>
      <c r="B32" s="5"/>
    </row>
    <row r="33" spans="1:2" s="6" customFormat="1" ht="60">
      <c r="A33" s="17" t="s">
        <v>53</v>
      </c>
      <c r="B33" s="5"/>
    </row>
    <row r="34" spans="1:2" s="6" customFormat="1" ht="12.75">
      <c r="A34" s="22" t="s">
        <v>8</v>
      </c>
      <c r="B34" s="5"/>
    </row>
    <row r="35" spans="1:2" s="6" customFormat="1" ht="12.75">
      <c r="A35" s="22"/>
      <c r="B35" s="5"/>
    </row>
    <row r="36" spans="1:2" s="6" customFormat="1" ht="12.75">
      <c r="A36" s="22"/>
      <c r="B36" s="5"/>
    </row>
    <row r="37" spans="1:2" s="6" customFormat="1" ht="24.75" customHeight="1">
      <c r="A37" s="17" t="s">
        <v>54</v>
      </c>
      <c r="B37" s="5"/>
    </row>
    <row r="38" spans="1:2" s="6" customFormat="1" ht="12.75">
      <c r="A38" s="17"/>
      <c r="B38" s="5"/>
    </row>
    <row r="39" spans="1:2" s="6" customFormat="1" ht="48">
      <c r="A39" s="17" t="s">
        <v>553</v>
      </c>
      <c r="B39" s="5"/>
    </row>
    <row r="40" spans="1:2" s="6" customFormat="1" ht="49.5" customHeight="1">
      <c r="A40" s="17" t="s">
        <v>9</v>
      </c>
      <c r="B40" s="5"/>
    </row>
    <row r="41" spans="1:2" s="6" customFormat="1" ht="12.75">
      <c r="A41" s="3"/>
      <c r="B41" s="5"/>
    </row>
    <row r="42" spans="1:2" s="6" customFormat="1" ht="60">
      <c r="A42" s="17" t="s">
        <v>12</v>
      </c>
      <c r="B42" s="5"/>
    </row>
    <row r="43" spans="1:2" s="6" customFormat="1" ht="12.75">
      <c r="A43" s="3"/>
      <c r="B43" s="5"/>
    </row>
    <row r="44" spans="1:2" s="6" customFormat="1" ht="37.5" customHeight="1">
      <c r="A44" s="17" t="s">
        <v>554</v>
      </c>
      <c r="B44" s="5"/>
    </row>
    <row r="45" spans="1:2" s="6" customFormat="1" ht="12.75">
      <c r="A45" s="17"/>
      <c r="B45" s="5"/>
    </row>
    <row r="46" spans="1:2" s="6" customFormat="1" ht="12.75">
      <c r="A46" s="17" t="s">
        <v>13</v>
      </c>
      <c r="B46" s="5"/>
    </row>
    <row r="47" spans="1:2" ht="12.75" customHeight="1">
      <c r="A47" s="17"/>
      <c r="B47" s="14"/>
    </row>
    <row r="48" spans="1:2" ht="12.75" customHeight="1">
      <c r="A48" s="11" t="s">
        <v>33</v>
      </c>
      <c r="B48" s="14"/>
    </row>
    <row r="49" spans="1:2" s="24" customFormat="1" ht="12.75" customHeight="1">
      <c r="A49" s="26" t="s">
        <v>32</v>
      </c>
      <c r="B49" s="23"/>
    </row>
    <row r="50" spans="1:2" s="24" customFormat="1" ht="12.75" customHeight="1">
      <c r="A50" s="26" t="s">
        <v>31</v>
      </c>
      <c r="B50" s="23"/>
    </row>
    <row r="51" spans="1:2" s="30" customFormat="1" ht="12.75" customHeight="1">
      <c r="A51" s="27" t="s">
        <v>30</v>
      </c>
      <c r="B51" s="29"/>
    </row>
    <row r="52" spans="1:2" s="13" customFormat="1" ht="12.75" customHeight="1">
      <c r="A52" s="26" t="s">
        <v>29</v>
      </c>
      <c r="B52" s="28"/>
    </row>
    <row r="53" spans="1:2" s="13" customFormat="1" ht="12.75" customHeight="1">
      <c r="A53" s="26" t="s">
        <v>28</v>
      </c>
      <c r="B53" s="28"/>
    </row>
    <row r="54" spans="1:2" s="30" customFormat="1" ht="12.75" customHeight="1">
      <c r="A54" s="27" t="s">
        <v>27</v>
      </c>
      <c r="B54" s="29"/>
    </row>
    <row r="55" spans="1:2" s="24" customFormat="1" ht="12.75" customHeight="1">
      <c r="A55" s="26" t="s">
        <v>26</v>
      </c>
      <c r="B55" s="23"/>
    </row>
    <row r="56" spans="1:2" s="13" customFormat="1" ht="12.75" customHeight="1">
      <c r="A56" s="26" t="s">
        <v>25</v>
      </c>
      <c r="B56" s="28"/>
    </row>
    <row r="57" spans="1:2" s="13" customFormat="1" ht="12.75" customHeight="1">
      <c r="A57" s="26" t="s">
        <v>18</v>
      </c>
      <c r="B57" s="28"/>
    </row>
    <row r="58" spans="1:2" s="13" customFormat="1" ht="12.75" customHeight="1">
      <c r="A58" s="26" t="s">
        <v>16</v>
      </c>
      <c r="B58" s="28"/>
    </row>
    <row r="59" spans="1:2" s="30" customFormat="1" ht="12.75" customHeight="1">
      <c r="A59" s="27" t="s">
        <v>587</v>
      </c>
      <c r="B59" s="29"/>
    </row>
    <row r="60" spans="1:2" s="13" customFormat="1" ht="12.75" customHeight="1">
      <c r="A60" s="26" t="s">
        <v>15</v>
      </c>
      <c r="B60" s="28"/>
    </row>
    <row r="61" spans="1:2" s="13" customFormat="1" ht="12.75" customHeight="1">
      <c r="A61" s="26" t="s">
        <v>14</v>
      </c>
      <c r="B61" s="28"/>
    </row>
    <row r="62" spans="1:2" s="30" customFormat="1" ht="12.75" customHeight="1">
      <c r="A62" s="1037" t="s">
        <v>17</v>
      </c>
      <c r="B62" s="29"/>
    </row>
    <row r="63" spans="1:2" s="13" customFormat="1" ht="12.75" customHeight="1">
      <c r="A63" s="11"/>
      <c r="B63" s="28"/>
    </row>
    <row r="64" spans="1:2" s="13" customFormat="1" ht="12.75" customHeight="1">
      <c r="A64" s="11" t="s">
        <v>34</v>
      </c>
      <c r="B64" s="28"/>
    </row>
    <row r="65" spans="1:2" s="13" customFormat="1" ht="38.25" customHeight="1">
      <c r="A65" s="17" t="s">
        <v>35</v>
      </c>
      <c r="B65" s="28"/>
    </row>
    <row r="66" spans="1:2" s="13" customFormat="1" ht="12.75" customHeight="1">
      <c r="A66" s="11"/>
      <c r="B66" s="28"/>
    </row>
    <row r="67" spans="1:2" s="13" customFormat="1" ht="12.75" customHeight="1">
      <c r="A67" s="11"/>
      <c r="B67" s="28"/>
    </row>
    <row r="68" spans="1:2" s="30" customFormat="1" ht="12.75" customHeight="1">
      <c r="A68" s="25" t="s">
        <v>36</v>
      </c>
      <c r="B68" s="29"/>
    </row>
    <row r="69" spans="1:2" s="6" customFormat="1" ht="12.75" customHeight="1">
      <c r="A69" s="3"/>
      <c r="B69" s="5"/>
    </row>
    <row r="70" spans="1:2" s="6" customFormat="1" ht="25.5">
      <c r="A70" s="17" t="s">
        <v>37</v>
      </c>
      <c r="B70" s="5"/>
    </row>
    <row r="71" spans="1:2" s="6" customFormat="1" ht="60">
      <c r="A71" s="17" t="s">
        <v>42</v>
      </c>
      <c r="B71" s="5"/>
    </row>
    <row r="72" spans="1:2" s="6" customFormat="1" ht="25.5" customHeight="1">
      <c r="A72" s="17" t="s">
        <v>592</v>
      </c>
      <c r="B72" s="5"/>
    </row>
    <row r="73" spans="1:2" s="6" customFormat="1" ht="12.75" customHeight="1">
      <c r="A73" s="17"/>
      <c r="B73" s="5"/>
    </row>
    <row r="74" spans="1:2" s="6" customFormat="1" ht="12.75" customHeight="1">
      <c r="A74" s="22" t="s">
        <v>43</v>
      </c>
      <c r="B74" s="5"/>
    </row>
    <row r="75" spans="1:2" s="6" customFormat="1" ht="12.75" customHeight="1">
      <c r="A75" s="22"/>
      <c r="B75" s="5"/>
    </row>
    <row r="76" spans="1:2" s="6" customFormat="1" ht="12.75" customHeight="1">
      <c r="A76" s="17"/>
      <c r="B76" s="5"/>
    </row>
    <row r="77" spans="1:2" s="6" customFormat="1" ht="97.5">
      <c r="A77" s="17" t="s">
        <v>591</v>
      </c>
      <c r="B77" s="5"/>
    </row>
    <row r="78" spans="1:2" s="6" customFormat="1" ht="12.75" customHeight="1">
      <c r="A78" s="17"/>
      <c r="B78" s="5"/>
    </row>
    <row r="79" spans="1:2" s="6" customFormat="1" ht="12.75" customHeight="1">
      <c r="A79" s="17"/>
      <c r="B79" s="5"/>
    </row>
    <row r="80" spans="1:2" s="12" customFormat="1" ht="12.75" customHeight="1">
      <c r="A80" s="31" t="s">
        <v>44</v>
      </c>
      <c r="B80" s="32"/>
    </row>
    <row r="81" spans="1:2" s="6" customFormat="1" ht="12.75" customHeight="1">
      <c r="A81" s="17"/>
      <c r="B81" s="5"/>
    </row>
    <row r="82" spans="1:2" s="6" customFormat="1" ht="84">
      <c r="A82" s="17" t="s">
        <v>152</v>
      </c>
      <c r="B82" s="5"/>
    </row>
    <row r="83" spans="1:2" s="6" customFormat="1" ht="12.75" customHeight="1">
      <c r="A83" s="17"/>
      <c r="B83" s="5"/>
    </row>
    <row r="84" spans="1:2" s="6" customFormat="1" ht="12.75" customHeight="1">
      <c r="A84" s="17"/>
      <c r="B84" s="5"/>
    </row>
    <row r="85" spans="1:2" s="12" customFormat="1" ht="12.75" customHeight="1">
      <c r="A85" s="31" t="s">
        <v>45</v>
      </c>
      <c r="B85" s="32"/>
    </row>
    <row r="86" spans="1:2" s="6" customFormat="1" ht="12.75" customHeight="1">
      <c r="A86" s="1036"/>
      <c r="B86" s="5"/>
    </row>
    <row r="87" spans="1:2" s="6" customFormat="1" ht="48">
      <c r="A87" s="31" t="s">
        <v>555</v>
      </c>
      <c r="B87" s="5"/>
    </row>
    <row r="88" spans="1:2" s="6" customFormat="1" ht="124.5" customHeight="1">
      <c r="A88" s="31" t="s">
        <v>87</v>
      </c>
      <c r="B88" s="5"/>
    </row>
    <row r="89" spans="1:2" s="6" customFormat="1" ht="36.75" customHeight="1">
      <c r="A89" s="17" t="s">
        <v>46</v>
      </c>
      <c r="B89" s="5"/>
    </row>
    <row r="90" spans="1:2" s="6" customFormat="1" ht="51.75" customHeight="1">
      <c r="A90" s="17" t="s">
        <v>215</v>
      </c>
      <c r="B90" s="5"/>
    </row>
    <row r="91" spans="1:2" s="6" customFormat="1" ht="73.5" customHeight="1">
      <c r="A91" s="17" t="s">
        <v>159</v>
      </c>
      <c r="B91" s="5"/>
    </row>
    <row r="92" spans="1:2" s="6" customFormat="1" ht="12.75" customHeight="1">
      <c r="A92" s="17" t="s">
        <v>50</v>
      </c>
      <c r="B92" s="5"/>
    </row>
    <row r="93" spans="1:2" s="6" customFormat="1" ht="12.75" customHeight="1">
      <c r="A93" s="21" t="s">
        <v>47</v>
      </c>
      <c r="B93" s="5"/>
    </row>
    <row r="94" spans="1:2" s="6" customFormat="1" ht="12.75" customHeight="1">
      <c r="A94" s="17" t="s">
        <v>556</v>
      </c>
      <c r="B94" s="5"/>
    </row>
    <row r="95" spans="1:2" s="6" customFormat="1" ht="12.75" customHeight="1">
      <c r="A95" s="21" t="s">
        <v>48</v>
      </c>
      <c r="B95" s="5"/>
    </row>
    <row r="96" spans="1:2" s="6" customFormat="1" ht="12.75" customHeight="1">
      <c r="A96" s="21" t="s">
        <v>49</v>
      </c>
      <c r="B96" s="5"/>
    </row>
    <row r="97" spans="1:2" s="6" customFormat="1" ht="12.75" customHeight="1">
      <c r="A97" s="21"/>
      <c r="B97" s="5"/>
    </row>
    <row r="98" spans="1:2" s="6" customFormat="1" ht="24">
      <c r="A98" s="17" t="s">
        <v>594</v>
      </c>
      <c r="B98" s="5"/>
    </row>
    <row r="99" spans="1:2" s="6" customFormat="1" ht="12.75">
      <c r="A99" s="22" t="s">
        <v>55</v>
      </c>
      <c r="B99" s="5"/>
    </row>
    <row r="100" spans="1:2" s="6" customFormat="1" ht="12.75">
      <c r="A100" s="22"/>
      <c r="B100" s="5"/>
    </row>
    <row r="101" spans="1:2" s="6" customFormat="1" ht="12.75">
      <c r="A101" s="22"/>
      <c r="B101" s="5"/>
    </row>
    <row r="102" spans="1:2" s="6" customFormat="1" ht="24">
      <c r="A102" s="17" t="s">
        <v>51</v>
      </c>
      <c r="B102" s="5"/>
    </row>
    <row r="103" spans="1:2" s="6" customFormat="1" ht="26.25" customHeight="1">
      <c r="A103" s="17" t="s">
        <v>557</v>
      </c>
      <c r="B103" s="5"/>
    </row>
    <row r="104" spans="1:2" s="6" customFormat="1" ht="12.75" customHeight="1">
      <c r="A104" s="17"/>
      <c r="B104" s="5"/>
    </row>
    <row r="105" spans="1:2" s="6" customFormat="1" ht="62.25" customHeight="1">
      <c r="A105" s="17" t="s">
        <v>60</v>
      </c>
      <c r="B105" s="5"/>
    </row>
    <row r="106" spans="1:2" s="6" customFormat="1" ht="12.75" customHeight="1">
      <c r="A106" s="17" t="s">
        <v>61</v>
      </c>
      <c r="B106" s="5"/>
    </row>
    <row r="107" spans="1:2" s="6" customFormat="1" ht="12.75" customHeight="1">
      <c r="A107" s="21" t="s">
        <v>62</v>
      </c>
      <c r="B107" s="5"/>
    </row>
    <row r="108" spans="1:2" s="6" customFormat="1" ht="12.75" customHeight="1">
      <c r="A108" s="21" t="s">
        <v>216</v>
      </c>
      <c r="B108" s="5"/>
    </row>
    <row r="109" spans="1:2" s="6" customFormat="1" ht="12.75" customHeight="1">
      <c r="A109" s="21" t="s">
        <v>66</v>
      </c>
      <c r="B109" s="5"/>
    </row>
    <row r="110" spans="1:2" s="6" customFormat="1" ht="12.75" customHeight="1">
      <c r="A110" s="21" t="s">
        <v>63</v>
      </c>
      <c r="B110" s="5"/>
    </row>
    <row r="111" spans="1:2" s="6" customFormat="1" ht="12.75" customHeight="1">
      <c r="A111" s="21" t="s">
        <v>64</v>
      </c>
      <c r="B111" s="5"/>
    </row>
    <row r="112" s="6" customFormat="1" ht="12.75" customHeight="1">
      <c r="A112" s="17"/>
    </row>
    <row r="113" s="6" customFormat="1" ht="12.75" customHeight="1">
      <c r="A113" s="17"/>
    </row>
    <row r="114" s="6" customFormat="1" ht="12.75" customHeight="1">
      <c r="A114" s="31" t="s">
        <v>65</v>
      </c>
    </row>
    <row r="115" s="6" customFormat="1" ht="12.75" customHeight="1">
      <c r="A115" s="17"/>
    </row>
    <row r="116" s="6" customFormat="1" ht="51.75" customHeight="1">
      <c r="A116" s="17" t="s">
        <v>218</v>
      </c>
    </row>
    <row r="117" s="6" customFormat="1" ht="75.75" customHeight="1">
      <c r="A117" s="17" t="s">
        <v>201</v>
      </c>
    </row>
    <row r="118" s="6" customFormat="1" ht="39.75" customHeight="1">
      <c r="A118" s="17" t="s">
        <v>202</v>
      </c>
    </row>
    <row r="119" s="6" customFormat="1" ht="12.75" customHeight="1">
      <c r="A119" s="17"/>
    </row>
    <row r="120" s="6" customFormat="1" ht="12.75" customHeight="1">
      <c r="A120" s="17"/>
    </row>
    <row r="121" s="6" customFormat="1" ht="12.75" customHeight="1">
      <c r="A121" s="31" t="s">
        <v>203</v>
      </c>
    </row>
    <row r="122" s="6" customFormat="1" ht="12.75" customHeight="1">
      <c r="A122" s="17"/>
    </row>
    <row r="123" s="6" customFormat="1" ht="36">
      <c r="A123" s="17" t="s">
        <v>56</v>
      </c>
    </row>
    <row r="124" s="6" customFormat="1" ht="12.75" customHeight="1">
      <c r="A124" s="17" t="s">
        <v>204</v>
      </c>
    </row>
    <row r="125" s="6" customFormat="1" ht="12.75" customHeight="1">
      <c r="A125" s="17" t="s">
        <v>205</v>
      </c>
    </row>
    <row r="126" s="6" customFormat="1" ht="12.75" customHeight="1">
      <c r="A126" s="17" t="s">
        <v>206</v>
      </c>
    </row>
    <row r="127" s="6" customFormat="1" ht="12.75" customHeight="1">
      <c r="A127" s="17" t="s">
        <v>207</v>
      </c>
    </row>
    <row r="128" s="6" customFormat="1" ht="12.75" customHeight="1">
      <c r="A128" s="17"/>
    </row>
    <row r="129" s="6" customFormat="1" ht="12.75" customHeight="1">
      <c r="A129" s="17" t="s">
        <v>214</v>
      </c>
    </row>
    <row r="130" s="6" customFormat="1" ht="12.75" customHeight="1">
      <c r="A130" s="17" t="s">
        <v>223</v>
      </c>
    </row>
    <row r="131" s="6" customFormat="1" ht="13.5">
      <c r="A131" s="17" t="s">
        <v>220</v>
      </c>
    </row>
    <row r="132" s="6" customFormat="1" ht="13.5">
      <c r="A132" s="17" t="s">
        <v>219</v>
      </c>
    </row>
    <row r="133" s="6" customFormat="1" ht="12.75" customHeight="1">
      <c r="A133" s="17" t="s">
        <v>221</v>
      </c>
    </row>
    <row r="134" s="6" customFormat="1" ht="12.75" customHeight="1">
      <c r="A134" s="17" t="s">
        <v>222</v>
      </c>
    </row>
    <row r="135" s="6" customFormat="1" ht="27" customHeight="1">
      <c r="A135" s="17" t="s">
        <v>88</v>
      </c>
    </row>
    <row r="136" s="6" customFormat="1" ht="12.75">
      <c r="B136" s="5"/>
    </row>
    <row r="137" spans="1:2" s="6" customFormat="1" ht="12.75" customHeight="1">
      <c r="A137" s="22" t="s">
        <v>480</v>
      </c>
      <c r="B137" s="5"/>
    </row>
    <row r="138" spans="1:2" s="6" customFormat="1" ht="12.75" customHeight="1">
      <c r="A138" s="17"/>
      <c r="B138" s="5"/>
    </row>
    <row r="139" spans="1:2" s="6" customFormat="1" ht="12.75" customHeight="1">
      <c r="A139" s="17"/>
      <c r="B139" s="5"/>
    </row>
    <row r="140" spans="1:2" s="12" customFormat="1" ht="12.75" customHeight="1">
      <c r="A140" s="31" t="s">
        <v>481</v>
      </c>
      <c r="B140" s="32"/>
    </row>
    <row r="141" spans="1:2" ht="12.75" customHeight="1">
      <c r="A141" s="17"/>
      <c r="B141" s="14"/>
    </row>
    <row r="142" spans="1:2" ht="12.75" customHeight="1">
      <c r="A142" s="17" t="s">
        <v>482</v>
      </c>
      <c r="B142" s="14"/>
    </row>
    <row r="143" spans="1:2" ht="12.75" customHeight="1">
      <c r="A143" s="17" t="s">
        <v>483</v>
      </c>
      <c r="B143" s="14"/>
    </row>
    <row r="144" spans="1:2" ht="12.75" customHeight="1">
      <c r="A144" s="17" t="s">
        <v>484</v>
      </c>
      <c r="B144" s="14"/>
    </row>
    <row r="145" spans="1:2" ht="12.75" customHeight="1">
      <c r="A145" s="17" t="s">
        <v>485</v>
      </c>
      <c r="B145" s="14"/>
    </row>
    <row r="146" spans="1:2" ht="12.75" customHeight="1">
      <c r="A146" s="17" t="s">
        <v>486</v>
      </c>
      <c r="B146" s="14"/>
    </row>
    <row r="147" spans="1:2" ht="12.75" customHeight="1">
      <c r="A147" s="17" t="s">
        <v>487</v>
      </c>
      <c r="B147" s="14"/>
    </row>
    <row r="148" spans="1:2" ht="12.75" customHeight="1">
      <c r="A148" s="17" t="s">
        <v>511</v>
      </c>
      <c r="B148" s="14"/>
    </row>
    <row r="149" spans="1:2" ht="12.75" customHeight="1">
      <c r="A149" s="17" t="s">
        <v>512</v>
      </c>
      <c r="B149" s="14"/>
    </row>
    <row r="150" spans="1:2" ht="12.75" customHeight="1">
      <c r="A150" s="17" t="s">
        <v>513</v>
      </c>
      <c r="B150" s="14"/>
    </row>
    <row r="151" spans="1:2" ht="12.75" customHeight="1">
      <c r="A151" s="17" t="s">
        <v>514</v>
      </c>
      <c r="B151" s="14"/>
    </row>
    <row r="152" spans="1:2" ht="12.75" customHeight="1">
      <c r="A152" s="17" t="s">
        <v>516</v>
      </c>
      <c r="B152" s="14"/>
    </row>
    <row r="153" spans="1:2" ht="12.75" customHeight="1">
      <c r="A153" s="17" t="s">
        <v>515</v>
      </c>
      <c r="B153" s="14"/>
    </row>
    <row r="154" spans="1:2" ht="12.75" customHeight="1">
      <c r="A154" s="17" t="s">
        <v>517</v>
      </c>
      <c r="B154" s="14"/>
    </row>
    <row r="155" spans="1:2" ht="12.75" customHeight="1">
      <c r="A155" s="17" t="s">
        <v>57</v>
      </c>
      <c r="B155" s="14"/>
    </row>
    <row r="156" spans="1:2" ht="12.75" customHeight="1">
      <c r="A156" s="17"/>
      <c r="B156" s="14"/>
    </row>
    <row r="157" spans="1:2" ht="12.75" customHeight="1">
      <c r="A157" s="17"/>
      <c r="B157" s="14"/>
    </row>
    <row r="158" spans="1:2" s="12" customFormat="1" ht="12.75" customHeight="1">
      <c r="A158" s="31" t="s">
        <v>518</v>
      </c>
      <c r="B158" s="32"/>
    </row>
    <row r="159" ht="12.75" customHeight="1">
      <c r="A159" s="17"/>
    </row>
    <row r="160" ht="12.75" customHeight="1">
      <c r="A160" s="17" t="s">
        <v>606</v>
      </c>
    </row>
    <row r="161" ht="12.75" customHeight="1">
      <c r="A161" s="17"/>
    </row>
    <row r="162" ht="38.25" customHeight="1">
      <c r="A162" s="17" t="s">
        <v>510</v>
      </c>
    </row>
    <row r="163" ht="49.5" customHeight="1">
      <c r="A163" s="17"/>
    </row>
    <row r="164" ht="12.75" customHeight="1">
      <c r="A164" s="17"/>
    </row>
    <row r="165" ht="12.75" customHeight="1">
      <c r="A165" s="17"/>
    </row>
    <row r="166" ht="12.75" customHeight="1">
      <c r="A166" s="17"/>
    </row>
    <row r="167" ht="12.75" customHeight="1">
      <c r="A167" s="17"/>
    </row>
    <row r="168" ht="12.75" customHeight="1">
      <c r="A168" s="17"/>
    </row>
    <row r="169" ht="12.75" customHeight="1">
      <c r="A169" s="17"/>
    </row>
    <row r="170" ht="12.75" customHeight="1">
      <c r="A170" s="17"/>
    </row>
    <row r="171" ht="12.75" customHeight="1">
      <c r="A171" s="17"/>
    </row>
    <row r="172" ht="12.75" customHeight="1">
      <c r="A172" s="17"/>
    </row>
    <row r="173" ht="12.75" customHeight="1">
      <c r="A173" s="17"/>
    </row>
    <row r="174" ht="12.75" customHeight="1">
      <c r="A174" s="17"/>
    </row>
    <row r="175" ht="12.75" customHeight="1">
      <c r="A175" s="17"/>
    </row>
    <row r="176" ht="12.75" customHeight="1">
      <c r="A176" s="17"/>
    </row>
    <row r="177" ht="12.75" customHeight="1">
      <c r="A177" s="17"/>
    </row>
    <row r="178" ht="12.75" customHeight="1">
      <c r="A178" s="17"/>
    </row>
    <row r="179" ht="12.75" customHeight="1">
      <c r="A179" s="17"/>
    </row>
    <row r="180" ht="12.75" customHeight="1">
      <c r="A180" s="17"/>
    </row>
    <row r="181" ht="12.75" customHeight="1">
      <c r="A181" s="17"/>
    </row>
    <row r="182" ht="12.75" customHeight="1">
      <c r="A182" s="17"/>
    </row>
    <row r="183" ht="12.75" customHeight="1">
      <c r="A183" s="17"/>
    </row>
    <row r="184" ht="12.75" customHeight="1">
      <c r="A184" s="17"/>
    </row>
    <row r="185" ht="12.75" customHeight="1">
      <c r="A185" s="17"/>
    </row>
    <row r="186" ht="12.75" customHeight="1">
      <c r="A186" s="17"/>
    </row>
    <row r="187" ht="12.75" customHeight="1">
      <c r="A187" s="17"/>
    </row>
    <row r="188" ht="12.75" customHeight="1">
      <c r="A188" s="17"/>
    </row>
    <row r="189" ht="12.75" customHeight="1">
      <c r="A189" s="17"/>
    </row>
    <row r="190" ht="12.75" customHeight="1">
      <c r="A190" s="17"/>
    </row>
    <row r="191" ht="12.75" customHeight="1">
      <c r="A191" s="17"/>
    </row>
    <row r="192" ht="12.75" customHeight="1">
      <c r="A192" s="17"/>
    </row>
    <row r="193" ht="12.75" customHeight="1">
      <c r="A193" s="17"/>
    </row>
    <row r="194" ht="12.75" customHeight="1">
      <c r="A194" s="17"/>
    </row>
    <row r="195" ht="12.75" customHeight="1">
      <c r="A195" s="17"/>
    </row>
    <row r="196" ht="12.75" customHeight="1">
      <c r="A196" s="17"/>
    </row>
    <row r="197" ht="12.75" customHeight="1">
      <c r="A197" s="17"/>
    </row>
    <row r="198" ht="12.75" customHeight="1">
      <c r="A198" s="17"/>
    </row>
    <row r="199" ht="12.75" customHeight="1">
      <c r="A199" s="17"/>
    </row>
    <row r="200" ht="12.75" customHeight="1">
      <c r="A200" s="17"/>
    </row>
    <row r="201" ht="12.75" customHeight="1">
      <c r="A201" s="17"/>
    </row>
    <row r="202" ht="12.75" customHeight="1">
      <c r="A202" s="17"/>
    </row>
    <row r="203" ht="12.75" customHeight="1">
      <c r="A203" s="17"/>
    </row>
    <row r="204" ht="12.75" customHeight="1">
      <c r="A204" s="17"/>
    </row>
    <row r="205" ht="12.75" customHeight="1">
      <c r="A205" s="17"/>
    </row>
    <row r="206" ht="12.75" customHeight="1">
      <c r="A206" s="17"/>
    </row>
    <row r="207" ht="12.75" customHeight="1">
      <c r="A207" s="17"/>
    </row>
    <row r="208" ht="12.75" customHeight="1">
      <c r="A208" s="17"/>
    </row>
    <row r="209" ht="12.75" customHeight="1">
      <c r="A209" s="17"/>
    </row>
    <row r="210" ht="12.75" customHeight="1">
      <c r="A210" s="17"/>
    </row>
    <row r="211" ht="12.75" customHeight="1">
      <c r="A211" s="17"/>
    </row>
    <row r="212" ht="12.75" customHeight="1">
      <c r="A212" s="17"/>
    </row>
    <row r="213" ht="12.75" customHeight="1">
      <c r="A213" s="17"/>
    </row>
    <row r="214" ht="12.75" customHeight="1">
      <c r="A214" s="17"/>
    </row>
    <row r="215" ht="12.75" customHeight="1">
      <c r="A215" s="17"/>
    </row>
    <row r="216" ht="12.75" customHeight="1">
      <c r="A216" s="17"/>
    </row>
    <row r="217" ht="12.75" customHeight="1">
      <c r="A217" s="17"/>
    </row>
    <row r="218" ht="12.75" customHeight="1">
      <c r="A218" s="17"/>
    </row>
    <row r="219" ht="12.75" customHeight="1">
      <c r="A219" s="17"/>
    </row>
    <row r="220" ht="12.75" customHeight="1">
      <c r="A220" s="17"/>
    </row>
    <row r="221" ht="12.75" customHeight="1">
      <c r="A221" s="17"/>
    </row>
    <row r="222" ht="12.75" customHeight="1">
      <c r="A222" s="17"/>
    </row>
    <row r="223" ht="12.75" customHeight="1">
      <c r="A223" s="17"/>
    </row>
    <row r="224" ht="12.75" customHeight="1">
      <c r="A224" s="17"/>
    </row>
    <row r="225" ht="12.75" customHeight="1">
      <c r="A225" s="17"/>
    </row>
    <row r="226" ht="12.75" customHeight="1">
      <c r="A226" s="17"/>
    </row>
    <row r="227" ht="12.75" customHeight="1">
      <c r="A227" s="17"/>
    </row>
    <row r="228" ht="12.75" customHeight="1">
      <c r="A228" s="17"/>
    </row>
    <row r="229" ht="12.75" customHeight="1">
      <c r="A229" s="17"/>
    </row>
    <row r="230" ht="12.75" customHeight="1">
      <c r="A230" s="17"/>
    </row>
    <row r="231" ht="12.75" customHeight="1">
      <c r="A231" s="17"/>
    </row>
    <row r="232" ht="12.75" customHeight="1">
      <c r="A232" s="17"/>
    </row>
    <row r="233" ht="12.75" customHeight="1">
      <c r="A233" s="17"/>
    </row>
    <row r="234" ht="12.75" customHeight="1">
      <c r="A234" s="17"/>
    </row>
    <row r="235" ht="12.75" customHeight="1">
      <c r="A235" s="17"/>
    </row>
    <row r="236" ht="12.75" customHeight="1">
      <c r="A236" s="17"/>
    </row>
    <row r="237" ht="12.75" customHeight="1">
      <c r="A237" s="17"/>
    </row>
    <row r="238" ht="12.75" customHeight="1">
      <c r="A238" s="17"/>
    </row>
    <row r="239" ht="12.75" customHeight="1">
      <c r="A239" s="17"/>
    </row>
    <row r="240" ht="12.75" customHeight="1">
      <c r="A240" s="17"/>
    </row>
    <row r="241" ht="12.75" customHeight="1">
      <c r="A241" s="17"/>
    </row>
    <row r="242" ht="12.75" customHeight="1">
      <c r="A242" s="17"/>
    </row>
    <row r="243" ht="12.75" customHeight="1">
      <c r="A243" s="17"/>
    </row>
    <row r="244" ht="12.75" customHeight="1">
      <c r="A244" s="17"/>
    </row>
    <row r="245" ht="12.75" customHeight="1">
      <c r="A245" s="17"/>
    </row>
    <row r="246" ht="12.75" customHeight="1">
      <c r="A246" s="17"/>
    </row>
    <row r="247" ht="12.75" customHeight="1">
      <c r="A247" s="17"/>
    </row>
    <row r="248" ht="12.75" customHeight="1">
      <c r="A248" s="17"/>
    </row>
    <row r="249" ht="12.75" customHeight="1">
      <c r="A249" s="17"/>
    </row>
    <row r="250" ht="12.75" customHeight="1">
      <c r="A250" s="17"/>
    </row>
    <row r="251" ht="12.75" customHeight="1">
      <c r="A251" s="17"/>
    </row>
    <row r="252" ht="12.75" customHeight="1">
      <c r="A252" s="17"/>
    </row>
    <row r="253" ht="12.75" customHeight="1">
      <c r="A253" s="17"/>
    </row>
    <row r="254" ht="12.75" customHeight="1">
      <c r="A254" s="17"/>
    </row>
    <row r="255" ht="12.75" customHeight="1">
      <c r="A255" s="17"/>
    </row>
    <row r="256" ht="12.75" customHeight="1">
      <c r="A256" s="17"/>
    </row>
    <row r="257" ht="12.75" customHeight="1">
      <c r="A257" s="17"/>
    </row>
    <row r="258" ht="12.75" customHeight="1">
      <c r="A258" s="17"/>
    </row>
    <row r="259" ht="12.75" customHeight="1">
      <c r="A259" s="17"/>
    </row>
    <row r="260" ht="12.75" customHeight="1">
      <c r="A260" s="17"/>
    </row>
    <row r="261" ht="12.75" customHeight="1">
      <c r="A261" s="17"/>
    </row>
    <row r="262" ht="12.75" customHeight="1">
      <c r="A262" s="17"/>
    </row>
    <row r="263" ht="12.75" customHeight="1">
      <c r="A263" s="17"/>
    </row>
    <row r="264" ht="12.75" customHeight="1">
      <c r="A264" s="17"/>
    </row>
    <row r="265" ht="12.75" customHeight="1">
      <c r="A265" s="17"/>
    </row>
    <row r="266" ht="12.75" customHeight="1">
      <c r="A266" s="17"/>
    </row>
    <row r="267" ht="12.75" customHeight="1">
      <c r="A267" s="17"/>
    </row>
    <row r="268" ht="12.75" customHeight="1">
      <c r="A268" s="17"/>
    </row>
    <row r="269" ht="12.75" customHeight="1">
      <c r="A269" s="17"/>
    </row>
    <row r="270" ht="12.75" customHeight="1">
      <c r="A270" s="17"/>
    </row>
    <row r="271" ht="12.75" customHeight="1">
      <c r="A271" s="17"/>
    </row>
    <row r="272" ht="12.75" customHeight="1">
      <c r="A272" s="17"/>
    </row>
    <row r="273" ht="12.75" customHeight="1">
      <c r="A273" s="17"/>
    </row>
    <row r="274" ht="12.75" customHeight="1">
      <c r="A274" s="17"/>
    </row>
    <row r="275" ht="12.75" customHeight="1">
      <c r="A275" s="17"/>
    </row>
    <row r="276" ht="12.75" customHeight="1">
      <c r="A276" s="17"/>
    </row>
    <row r="277" ht="12.75" customHeight="1">
      <c r="A277" s="17"/>
    </row>
    <row r="278" ht="12.75" customHeight="1">
      <c r="A278" s="17"/>
    </row>
    <row r="279" ht="12.75" customHeight="1">
      <c r="A279" s="17"/>
    </row>
    <row r="280" ht="12.75" customHeight="1">
      <c r="A280" s="17"/>
    </row>
    <row r="281" ht="12.75" customHeight="1">
      <c r="A281" s="17"/>
    </row>
    <row r="282" ht="12.75" customHeight="1">
      <c r="A282" s="17"/>
    </row>
    <row r="283" ht="12.75" customHeight="1">
      <c r="A283" s="17"/>
    </row>
    <row r="284" ht="12.75" customHeight="1">
      <c r="A284" s="17"/>
    </row>
    <row r="285" ht="12.75" customHeight="1">
      <c r="A285" s="17"/>
    </row>
    <row r="286" ht="12.75" customHeight="1">
      <c r="A286" s="17"/>
    </row>
    <row r="287" ht="12.75" customHeight="1">
      <c r="A287" s="17"/>
    </row>
    <row r="288" ht="12.75" customHeight="1">
      <c r="A288" s="17"/>
    </row>
    <row r="289" ht="12.75" customHeight="1">
      <c r="A289" s="17"/>
    </row>
    <row r="290" ht="12.75" customHeight="1">
      <c r="A290" s="17"/>
    </row>
    <row r="291" ht="12.75" customHeight="1">
      <c r="A291" s="17"/>
    </row>
    <row r="292" ht="12.75" customHeight="1">
      <c r="A292" s="17"/>
    </row>
    <row r="293" ht="12.75" customHeight="1">
      <c r="A293" s="17"/>
    </row>
    <row r="294" ht="12.75" customHeight="1">
      <c r="A294" s="17"/>
    </row>
    <row r="295" ht="12.75" customHeight="1">
      <c r="A295" s="17"/>
    </row>
    <row r="296" ht="12.75" customHeight="1">
      <c r="A296" s="17"/>
    </row>
    <row r="297" ht="12.75" customHeight="1">
      <c r="A297" s="17"/>
    </row>
    <row r="298" ht="12.75" customHeight="1">
      <c r="A298" s="17"/>
    </row>
    <row r="299" ht="12.75" customHeight="1">
      <c r="A299" s="17"/>
    </row>
    <row r="300" ht="12.75" customHeight="1">
      <c r="A300" s="17"/>
    </row>
    <row r="301" ht="12.75" customHeight="1">
      <c r="A301" s="17"/>
    </row>
    <row r="302" ht="12.75" customHeight="1">
      <c r="A302" s="17"/>
    </row>
    <row r="303" ht="12.75" customHeight="1">
      <c r="A303" s="17"/>
    </row>
    <row r="304" ht="12.75" customHeight="1">
      <c r="A304" s="17"/>
    </row>
    <row r="305" ht="12.75" customHeight="1">
      <c r="A305" s="17"/>
    </row>
    <row r="306" ht="12.75" customHeight="1">
      <c r="A306" s="17"/>
    </row>
    <row r="307" ht="12.75" customHeight="1">
      <c r="A307" s="17"/>
    </row>
    <row r="308" ht="12.75" customHeight="1">
      <c r="A308" s="17"/>
    </row>
    <row r="309" ht="12.75" customHeight="1">
      <c r="A309" s="17"/>
    </row>
    <row r="310" ht="12.75" customHeight="1">
      <c r="A310" s="17"/>
    </row>
    <row r="311" ht="12.75" customHeight="1">
      <c r="A311" s="17"/>
    </row>
    <row r="312" ht="12.75" customHeight="1">
      <c r="A312" s="17"/>
    </row>
    <row r="313" ht="12.75" customHeight="1">
      <c r="A313" s="17"/>
    </row>
    <row r="314" ht="12.75" customHeight="1">
      <c r="A314" s="17"/>
    </row>
    <row r="315" ht="12.75" customHeight="1">
      <c r="A315" s="17"/>
    </row>
    <row r="316" ht="12.75" customHeight="1">
      <c r="A316" s="17"/>
    </row>
    <row r="317" ht="12.75" customHeight="1">
      <c r="A317" s="17"/>
    </row>
    <row r="318" ht="12.75" customHeight="1">
      <c r="A318" s="17"/>
    </row>
    <row r="319" ht="12.75" customHeight="1">
      <c r="A319" s="17"/>
    </row>
    <row r="320" ht="12.75" customHeight="1">
      <c r="A320" s="17"/>
    </row>
    <row r="321" ht="12.75" customHeight="1">
      <c r="A321" s="17"/>
    </row>
    <row r="322" ht="12.75" customHeight="1">
      <c r="A322" s="17"/>
    </row>
    <row r="323" ht="12.75" customHeight="1">
      <c r="A323" s="17"/>
    </row>
    <row r="324" ht="12.75" customHeight="1">
      <c r="A324" s="17"/>
    </row>
    <row r="325" ht="12.75" customHeight="1">
      <c r="A325" s="17"/>
    </row>
    <row r="326" ht="12.75" customHeight="1">
      <c r="A326" s="17"/>
    </row>
    <row r="327" ht="12.75" customHeight="1">
      <c r="A327" s="17"/>
    </row>
    <row r="328" ht="12.75" customHeight="1">
      <c r="A328" s="17"/>
    </row>
    <row r="329" ht="12.75" customHeight="1">
      <c r="A329" s="17"/>
    </row>
    <row r="330" ht="12.75" customHeight="1">
      <c r="A330" s="17"/>
    </row>
    <row r="331" ht="12.75" customHeight="1">
      <c r="A331" s="17"/>
    </row>
    <row r="332" ht="12.75" customHeight="1">
      <c r="A332" s="17"/>
    </row>
    <row r="333" ht="12.75" customHeight="1">
      <c r="A333" s="17"/>
    </row>
    <row r="334" ht="12.75" customHeight="1">
      <c r="A334" s="17"/>
    </row>
    <row r="335" ht="12.75" customHeight="1">
      <c r="A335" s="17"/>
    </row>
    <row r="336" ht="12.75" customHeight="1">
      <c r="A336" s="17"/>
    </row>
    <row r="337" ht="12.75" customHeight="1">
      <c r="A337" s="17"/>
    </row>
    <row r="338" ht="12.75" customHeight="1">
      <c r="A338" s="17"/>
    </row>
    <row r="339" ht="12.75" customHeight="1">
      <c r="A339" s="17"/>
    </row>
    <row r="340" ht="12.75" customHeight="1">
      <c r="A340" s="17"/>
    </row>
    <row r="341" ht="12.75" customHeight="1">
      <c r="A341" s="17"/>
    </row>
    <row r="342" ht="12.75" customHeight="1">
      <c r="A342" s="17"/>
    </row>
    <row r="343" ht="12.75" customHeight="1">
      <c r="A343" s="17"/>
    </row>
    <row r="344" ht="12.75" customHeight="1">
      <c r="A344" s="17"/>
    </row>
    <row r="345" ht="12.75" customHeight="1">
      <c r="A345" s="17"/>
    </row>
    <row r="346" ht="12.75" customHeight="1">
      <c r="A346" s="17"/>
    </row>
    <row r="347" ht="12.75" customHeight="1">
      <c r="A347" s="17"/>
    </row>
    <row r="348" ht="12.75" customHeight="1">
      <c r="A348" s="17"/>
    </row>
    <row r="349" ht="12.75" customHeight="1">
      <c r="A349" s="17"/>
    </row>
    <row r="350" ht="12.75" customHeight="1">
      <c r="A350" s="17"/>
    </row>
    <row r="351" ht="12.75" customHeight="1">
      <c r="A351" s="17"/>
    </row>
    <row r="352" ht="12.75" customHeight="1">
      <c r="A352" s="17"/>
    </row>
    <row r="353" ht="12.75" customHeight="1">
      <c r="A353" s="17"/>
    </row>
    <row r="354" ht="12.75" customHeight="1">
      <c r="A354" s="17"/>
    </row>
    <row r="355" ht="12.75" customHeight="1">
      <c r="A355" s="17"/>
    </row>
    <row r="356" ht="12.75" customHeight="1">
      <c r="A356" s="17"/>
    </row>
    <row r="357" ht="12.75" customHeight="1">
      <c r="A357" s="17"/>
    </row>
    <row r="358" ht="12.75" customHeight="1">
      <c r="A358" s="17"/>
    </row>
    <row r="359" ht="12.75" customHeight="1">
      <c r="A359" s="17"/>
    </row>
    <row r="360" ht="12.75" customHeight="1">
      <c r="A360" s="17"/>
    </row>
    <row r="361" ht="12.75" customHeight="1">
      <c r="A361" s="17"/>
    </row>
    <row r="362" ht="12.75" customHeight="1">
      <c r="A362" s="17"/>
    </row>
    <row r="363" ht="12.75" customHeight="1">
      <c r="A363" s="17"/>
    </row>
    <row r="364" ht="12.75" customHeight="1">
      <c r="A364" s="17"/>
    </row>
    <row r="365" ht="12.75" customHeight="1">
      <c r="A365" s="17"/>
    </row>
    <row r="366" ht="12.75" customHeight="1">
      <c r="A366" s="17"/>
    </row>
    <row r="367" ht="12.75" customHeight="1">
      <c r="A367" s="17"/>
    </row>
    <row r="368" ht="12.75" customHeight="1">
      <c r="A368" s="17"/>
    </row>
    <row r="369" ht="12.75" customHeight="1">
      <c r="A369" s="17"/>
    </row>
    <row r="370" ht="12.75" customHeight="1">
      <c r="A370" s="17"/>
    </row>
    <row r="371" ht="12.75" customHeight="1">
      <c r="A371" s="17"/>
    </row>
    <row r="372" ht="12.75" customHeight="1">
      <c r="A372" s="17"/>
    </row>
    <row r="373" ht="12.75" customHeight="1">
      <c r="A373" s="17"/>
    </row>
    <row r="374" ht="12.75" customHeight="1">
      <c r="A374" s="17"/>
    </row>
    <row r="375" ht="12.75" customHeight="1">
      <c r="A375" s="17"/>
    </row>
    <row r="376" ht="12.75" customHeight="1">
      <c r="A376" s="17"/>
    </row>
    <row r="377" ht="12.75" customHeight="1">
      <c r="A377" s="17"/>
    </row>
    <row r="378" ht="12.75" customHeight="1">
      <c r="A378" s="17"/>
    </row>
    <row r="379" ht="12.75" customHeight="1">
      <c r="A379" s="17"/>
    </row>
    <row r="380" ht="12.75" customHeight="1">
      <c r="A380" s="17"/>
    </row>
    <row r="381" ht="12.75" customHeight="1">
      <c r="A381" s="17"/>
    </row>
    <row r="382" ht="12.75" customHeight="1">
      <c r="A382" s="17"/>
    </row>
    <row r="383" ht="12.75" customHeight="1">
      <c r="A383" s="17"/>
    </row>
    <row r="384" ht="12.75" customHeight="1">
      <c r="A384" s="17"/>
    </row>
    <row r="385" ht="12.75" customHeight="1">
      <c r="A385" s="17"/>
    </row>
    <row r="386" ht="12.75" customHeight="1">
      <c r="A386" s="17"/>
    </row>
    <row r="387" ht="12.75" customHeight="1">
      <c r="A387" s="17"/>
    </row>
    <row r="388" ht="12.75" customHeight="1">
      <c r="A388" s="17"/>
    </row>
    <row r="389" ht="12.75" customHeight="1">
      <c r="A389" s="17"/>
    </row>
    <row r="390" ht="12.75" customHeight="1">
      <c r="A390" s="17"/>
    </row>
    <row r="391" ht="12.75" customHeight="1">
      <c r="A391" s="17"/>
    </row>
    <row r="392" ht="12.75" customHeight="1">
      <c r="A392" s="17"/>
    </row>
    <row r="393" ht="12.75" customHeight="1">
      <c r="A393" s="17"/>
    </row>
    <row r="394" ht="12.75" customHeight="1">
      <c r="A394" s="17"/>
    </row>
    <row r="395" ht="12.75" customHeight="1">
      <c r="A395" s="17"/>
    </row>
    <row r="396" ht="12.75" customHeight="1">
      <c r="A396" s="17"/>
    </row>
    <row r="397" ht="12.75" customHeight="1">
      <c r="A397" s="17"/>
    </row>
    <row r="398" ht="12.75" customHeight="1">
      <c r="A398" s="17"/>
    </row>
    <row r="399" ht="12.75" customHeight="1">
      <c r="A399" s="17"/>
    </row>
    <row r="400" ht="12.75" customHeight="1">
      <c r="A400" s="17"/>
    </row>
    <row r="401" ht="12.75" customHeight="1">
      <c r="A401" s="17"/>
    </row>
    <row r="402" ht="12.75" customHeight="1">
      <c r="A402" s="17"/>
    </row>
    <row r="403" ht="12.75" customHeight="1">
      <c r="A403" s="17"/>
    </row>
    <row r="404" ht="12.75" customHeight="1">
      <c r="A404" s="17"/>
    </row>
    <row r="405" ht="12.75" customHeight="1">
      <c r="A405" s="17"/>
    </row>
    <row r="406" ht="12.75" customHeight="1">
      <c r="A406" s="17"/>
    </row>
    <row r="407" ht="12.75" customHeight="1">
      <c r="A407" s="17"/>
    </row>
    <row r="408" ht="12.75" customHeight="1">
      <c r="A408" s="17"/>
    </row>
    <row r="409" ht="12.75" customHeight="1">
      <c r="A409" s="17"/>
    </row>
    <row r="410" ht="12.75" customHeight="1">
      <c r="A410" s="17"/>
    </row>
    <row r="411" ht="12.75" customHeight="1">
      <c r="A411" s="17"/>
    </row>
    <row r="412" ht="12.75" customHeight="1">
      <c r="A412" s="17"/>
    </row>
    <row r="413" ht="12.75" customHeight="1">
      <c r="A413" s="17"/>
    </row>
    <row r="414" ht="12.75" customHeight="1">
      <c r="A414" s="17"/>
    </row>
    <row r="415" ht="12.75" customHeight="1">
      <c r="A415" s="17"/>
    </row>
    <row r="416" ht="12.75" customHeight="1">
      <c r="A416" s="17"/>
    </row>
    <row r="417" ht="12.75" customHeight="1">
      <c r="A417" s="17"/>
    </row>
    <row r="418" ht="12.75" customHeight="1">
      <c r="A418" s="17"/>
    </row>
    <row r="419" ht="12.75" customHeight="1">
      <c r="A419" s="17"/>
    </row>
    <row r="420" ht="12.75" customHeight="1">
      <c r="A420" s="17"/>
    </row>
    <row r="421" ht="12.75" customHeight="1">
      <c r="A421" s="17"/>
    </row>
    <row r="422" ht="12.75" customHeight="1">
      <c r="A422" s="17"/>
    </row>
    <row r="423" ht="12.75" customHeight="1">
      <c r="A423" s="17"/>
    </row>
    <row r="424" ht="12.75" customHeight="1">
      <c r="A424" s="17"/>
    </row>
    <row r="425" ht="12.75" customHeight="1">
      <c r="A425" s="17"/>
    </row>
    <row r="426" ht="12.75" customHeight="1">
      <c r="A426" s="17"/>
    </row>
    <row r="427" ht="12.75" customHeight="1">
      <c r="A427" s="17"/>
    </row>
    <row r="428" ht="12.75" customHeight="1">
      <c r="A428" s="17"/>
    </row>
    <row r="429" ht="12.75" customHeight="1">
      <c r="A429" s="17"/>
    </row>
    <row r="430" ht="12.75" customHeight="1">
      <c r="A430" s="17"/>
    </row>
    <row r="431" ht="12.75" customHeight="1">
      <c r="A431" s="17"/>
    </row>
    <row r="432" ht="12.75" customHeight="1">
      <c r="A432" s="17"/>
    </row>
    <row r="433" ht="12.75" customHeight="1">
      <c r="A433" s="17"/>
    </row>
    <row r="434" ht="12.75" customHeight="1">
      <c r="A434" s="17"/>
    </row>
    <row r="435" ht="12.75" customHeight="1">
      <c r="A435" s="17"/>
    </row>
    <row r="436" ht="12.75" customHeight="1">
      <c r="A436" s="17"/>
    </row>
    <row r="437" ht="12.75" customHeight="1">
      <c r="A437" s="17"/>
    </row>
    <row r="438" ht="12.75" customHeight="1">
      <c r="A438" s="17"/>
    </row>
    <row r="439" ht="12.75" customHeight="1">
      <c r="A439" s="17"/>
    </row>
    <row r="440" ht="12.75" customHeight="1">
      <c r="A440" s="17"/>
    </row>
    <row r="441" ht="12.75" customHeight="1">
      <c r="A441" s="17"/>
    </row>
    <row r="442" ht="12.75" customHeight="1">
      <c r="A442" s="17"/>
    </row>
    <row r="443" ht="12.75" customHeight="1">
      <c r="A443" s="17"/>
    </row>
    <row r="444" ht="12.75" customHeight="1">
      <c r="A444" s="17"/>
    </row>
  </sheetData>
  <printOptions/>
  <pageMargins left="0.7874015748031497" right="0.7874015748031497" top="0.7874015748031497" bottom="0.3937007874015748" header="0.5118110236220472" footer="0.5118110236220472"/>
  <pageSetup horizontalDpi="600" verticalDpi="600" orientation="portrait" paperSize="9" r:id="rId2"/>
  <rowBreaks count="4" manualBreakCount="4">
    <brk id="33" max="255" man="1"/>
    <brk id="73" max="255" man="1"/>
    <brk id="98" max="255" man="1"/>
    <brk id="136" max="255" man="1"/>
  </rowBreaks>
  <drawing r:id="rId1"/>
</worksheet>
</file>

<file path=xl/worksheets/sheet5.xml><?xml version="1.0" encoding="utf-8"?>
<worksheet xmlns="http://schemas.openxmlformats.org/spreadsheetml/2006/main" xmlns:r="http://schemas.openxmlformats.org/officeDocument/2006/relationships">
  <dimension ref="A1:B56"/>
  <sheetViews>
    <sheetView workbookViewId="0" topLeftCell="A1">
      <selection activeCell="U37" sqref="U37"/>
    </sheetView>
  </sheetViews>
  <sheetFormatPr defaultColWidth="11.421875" defaultRowHeight="12.75" customHeight="1"/>
  <cols>
    <col min="1" max="1" width="86.140625" style="33" customWidth="1"/>
    <col min="2" max="2" width="3.00390625" style="33" bestFit="1" customWidth="1"/>
    <col min="3" max="3" width="84.00390625" style="33" customWidth="1"/>
    <col min="4" max="16384" width="11.421875" style="33" customWidth="1"/>
  </cols>
  <sheetData>
    <row r="1" ht="12.75" customHeight="1">
      <c r="A1" s="22" t="s">
        <v>519</v>
      </c>
    </row>
    <row r="4" ht="12.75" customHeight="1">
      <c r="A4" s="35" t="s">
        <v>578</v>
      </c>
    </row>
    <row r="5" ht="12.75" customHeight="1">
      <c r="A5" s="35"/>
    </row>
    <row r="6" ht="12.75" customHeight="1">
      <c r="A6" s="33" t="s">
        <v>536</v>
      </c>
    </row>
    <row r="7" ht="12.75" customHeight="1">
      <c r="A7" s="33" t="s">
        <v>537</v>
      </c>
    </row>
    <row r="8" ht="12.75" customHeight="1">
      <c r="A8" s="33" t="s">
        <v>521</v>
      </c>
    </row>
    <row r="10" ht="12.75" customHeight="1">
      <c r="A10" s="34" t="s">
        <v>522</v>
      </c>
    </row>
    <row r="11" ht="12.75" customHeight="1">
      <c r="A11" s="36" t="s">
        <v>430</v>
      </c>
    </row>
    <row r="12" spans="1:2" ht="12.75" customHeight="1">
      <c r="A12" s="37" t="s">
        <v>432</v>
      </c>
      <c r="B12" s="1038"/>
    </row>
    <row r="13" spans="1:2" ht="12.75" customHeight="1">
      <c r="A13" s="33" t="s">
        <v>431</v>
      </c>
      <c r="B13" s="34"/>
    </row>
    <row r="14" spans="1:2" ht="12.75" customHeight="1">
      <c r="A14" s="37" t="s">
        <v>538</v>
      </c>
      <c r="B14" s="1038"/>
    </row>
    <row r="15" ht="12.75" customHeight="1">
      <c r="A15" s="33" t="s">
        <v>593</v>
      </c>
    </row>
    <row r="16" ht="12.75" customHeight="1">
      <c r="A16" s="37" t="s">
        <v>539</v>
      </c>
    </row>
    <row r="17" ht="12.75" customHeight="1">
      <c r="A17" s="34" t="s">
        <v>540</v>
      </c>
    </row>
    <row r="18" ht="12.75" customHeight="1">
      <c r="A18" s="37" t="s">
        <v>541</v>
      </c>
    </row>
    <row r="19" ht="12.75" customHeight="1">
      <c r="A19" s="37"/>
    </row>
    <row r="20" ht="12.75" customHeight="1">
      <c r="A20" s="34" t="s">
        <v>523</v>
      </c>
    </row>
    <row r="21" spans="1:2" ht="12.75" customHeight="1">
      <c r="A21" s="37" t="s">
        <v>542</v>
      </c>
      <c r="B21" s="34"/>
    </row>
    <row r="22" spans="1:2" ht="12.75" customHeight="1">
      <c r="A22" s="37" t="s">
        <v>543</v>
      </c>
      <c r="B22" s="34"/>
    </row>
    <row r="23" spans="1:2" ht="12.75" customHeight="1">
      <c r="A23" s="37" t="s">
        <v>544</v>
      </c>
      <c r="B23" s="34"/>
    </row>
    <row r="25" ht="12.75" customHeight="1">
      <c r="A25" s="33" t="s">
        <v>524</v>
      </c>
    </row>
    <row r="26" ht="12.75" customHeight="1">
      <c r="A26" s="37" t="s">
        <v>545</v>
      </c>
    </row>
    <row r="27" ht="12.75" customHeight="1">
      <c r="A27" s="34" t="s">
        <v>546</v>
      </c>
    </row>
    <row r="29" ht="12.75" customHeight="1">
      <c r="A29" s="34" t="s">
        <v>525</v>
      </c>
    </row>
    <row r="30" ht="12.75" customHeight="1">
      <c r="A30" s="36" t="s">
        <v>579</v>
      </c>
    </row>
    <row r="31" ht="12.75" customHeight="1">
      <c r="A31" s="36" t="s">
        <v>580</v>
      </c>
    </row>
    <row r="33" ht="12">
      <c r="A33" s="34" t="s">
        <v>526</v>
      </c>
    </row>
    <row r="34" ht="12">
      <c r="A34" s="36" t="s">
        <v>547</v>
      </c>
    </row>
    <row r="36" ht="12.75" customHeight="1">
      <c r="A36" s="34" t="s">
        <v>528</v>
      </c>
    </row>
    <row r="37" ht="12.75" customHeight="1">
      <c r="A37" s="37" t="s">
        <v>548</v>
      </c>
    </row>
    <row r="39" ht="12.75" customHeight="1">
      <c r="A39" s="34" t="s">
        <v>529</v>
      </c>
    </row>
    <row r="40" ht="12.75" customHeight="1">
      <c r="A40" s="36" t="s">
        <v>549</v>
      </c>
    </row>
    <row r="41" ht="12.75" customHeight="1">
      <c r="A41" s="37" t="s">
        <v>581</v>
      </c>
    </row>
    <row r="43" ht="12.75" customHeight="1">
      <c r="A43" s="34" t="s">
        <v>530</v>
      </c>
    </row>
    <row r="44" ht="12.75" customHeight="1">
      <c r="A44" s="36" t="s">
        <v>582</v>
      </c>
    </row>
    <row r="46" ht="12.75" customHeight="1">
      <c r="A46" s="34" t="s">
        <v>531</v>
      </c>
    </row>
    <row r="47" ht="12.75" customHeight="1">
      <c r="A47" s="37" t="s">
        <v>582</v>
      </c>
    </row>
    <row r="49" ht="12.75" customHeight="1">
      <c r="A49" s="34" t="s">
        <v>532</v>
      </c>
    </row>
    <row r="50" ht="12.75" customHeight="1">
      <c r="A50" s="36" t="s">
        <v>582</v>
      </c>
    </row>
    <row r="52" ht="12.75" customHeight="1">
      <c r="A52" s="34" t="s">
        <v>533</v>
      </c>
    </row>
    <row r="53" ht="12.75" customHeight="1">
      <c r="A53" s="36" t="s">
        <v>583</v>
      </c>
    </row>
    <row r="55" ht="12.75" customHeight="1">
      <c r="A55" s="34" t="s">
        <v>534</v>
      </c>
    </row>
    <row r="56" ht="12.75" customHeight="1">
      <c r="A56" s="36" t="s">
        <v>550</v>
      </c>
    </row>
  </sheetData>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43"/>
  <sheetViews>
    <sheetView workbookViewId="0" topLeftCell="A44">
      <selection activeCell="U37" sqref="U37"/>
    </sheetView>
  </sheetViews>
  <sheetFormatPr defaultColWidth="11.421875" defaultRowHeight="12.75"/>
  <cols>
    <col min="1" max="1" width="95.57421875" style="572" customWidth="1"/>
    <col min="2" max="2" width="95.57421875" style="0" customWidth="1"/>
  </cols>
  <sheetData>
    <row r="1" ht="12.75">
      <c r="A1" s="22" t="s">
        <v>520</v>
      </c>
    </row>
    <row r="2" ht="12.75">
      <c r="A2" s="22"/>
    </row>
    <row r="3" ht="12.75">
      <c r="A3" s="22"/>
    </row>
    <row r="4" ht="12.75">
      <c r="A4" s="25" t="s">
        <v>558</v>
      </c>
    </row>
    <row r="5" ht="12.75">
      <c r="A5" s="2"/>
    </row>
    <row r="6" ht="12.75">
      <c r="A6" s="2"/>
    </row>
    <row r="7" ht="60">
      <c r="A7" s="17" t="s">
        <v>610</v>
      </c>
    </row>
    <row r="8" ht="12.75">
      <c r="A8" s="31"/>
    </row>
    <row r="9" ht="72">
      <c r="A9" s="34" t="s">
        <v>166</v>
      </c>
    </row>
    <row r="10" ht="73.5">
      <c r="A10" s="34" t="s">
        <v>619</v>
      </c>
    </row>
    <row r="11" ht="12.75">
      <c r="A11" s="34"/>
    </row>
    <row r="12" ht="24">
      <c r="A12" s="34" t="s">
        <v>620</v>
      </c>
    </row>
    <row r="13" ht="24">
      <c r="A13" s="1151" t="s">
        <v>611</v>
      </c>
    </row>
    <row r="14" ht="24">
      <c r="A14" s="1151" t="s">
        <v>612</v>
      </c>
    </row>
    <row r="15" ht="24">
      <c r="A15" s="1151" t="s">
        <v>613</v>
      </c>
    </row>
    <row r="16" ht="24">
      <c r="A16" s="1151" t="s">
        <v>614</v>
      </c>
    </row>
    <row r="17" ht="12.75">
      <c r="A17" s="1151"/>
    </row>
    <row r="18" ht="24">
      <c r="A18" s="1151" t="s">
        <v>595</v>
      </c>
    </row>
    <row r="19" ht="48">
      <c r="A19" s="1151" t="s">
        <v>615</v>
      </c>
    </row>
    <row r="20" ht="24">
      <c r="A20" s="34" t="s">
        <v>616</v>
      </c>
    </row>
    <row r="21" ht="12.75">
      <c r="A21" s="34"/>
    </row>
    <row r="22" ht="36">
      <c r="A22" s="1151" t="s">
        <v>621</v>
      </c>
    </row>
    <row r="23" ht="24">
      <c r="A23" s="3" t="s">
        <v>527</v>
      </c>
    </row>
    <row r="24" ht="72">
      <c r="A24" s="34" t="s">
        <v>617</v>
      </c>
    </row>
    <row r="25" ht="12.75">
      <c r="A25" s="34"/>
    </row>
    <row r="26" ht="24">
      <c r="A26" s="34" t="s">
        <v>429</v>
      </c>
    </row>
    <row r="27" ht="12.75">
      <c r="A27" s="34"/>
    </row>
    <row r="28" ht="12.75">
      <c r="A28" s="34"/>
    </row>
    <row r="29" ht="12.75">
      <c r="A29" s="34"/>
    </row>
    <row r="30" ht="12.75">
      <c r="A30" s="22" t="s">
        <v>535</v>
      </c>
    </row>
    <row r="31" ht="12.75">
      <c r="A31" s="22"/>
    </row>
    <row r="32" ht="12.75">
      <c r="A32" s="3"/>
    </row>
    <row r="33" ht="24">
      <c r="A33" s="1151" t="s">
        <v>167</v>
      </c>
    </row>
    <row r="34" ht="60">
      <c r="A34" s="34" t="s">
        <v>58</v>
      </c>
    </row>
    <row r="35" ht="12.75">
      <c r="A35" s="34"/>
    </row>
    <row r="36" ht="48">
      <c r="A36" s="1152" t="s">
        <v>618</v>
      </c>
    </row>
    <row r="37" ht="12.75">
      <c r="A37" s="1151"/>
    </row>
    <row r="38" ht="24">
      <c r="A38" s="34" t="s">
        <v>172</v>
      </c>
    </row>
    <row r="39" ht="12.75">
      <c r="A39" s="1151" t="s">
        <v>596</v>
      </c>
    </row>
    <row r="40" ht="15">
      <c r="A40" s="1153"/>
    </row>
    <row r="41" ht="15">
      <c r="A41" s="1153"/>
    </row>
    <row r="42" ht="13.5">
      <c r="A42" s="1154" t="s">
        <v>59</v>
      </c>
    </row>
    <row r="43" ht="12.75">
      <c r="A43" s="1155"/>
    </row>
    <row r="44" ht="76.5">
      <c r="A44" s="1156" t="s">
        <v>622</v>
      </c>
    </row>
    <row r="45" ht="75">
      <c r="A45" s="1156" t="s">
        <v>623</v>
      </c>
    </row>
    <row r="46" ht="37.5">
      <c r="A46" s="1156" t="s">
        <v>624</v>
      </c>
    </row>
    <row r="47" ht="12.75">
      <c r="A47" s="1157"/>
    </row>
    <row r="48" ht="105">
      <c r="A48" s="1156" t="s">
        <v>625</v>
      </c>
    </row>
    <row r="49" ht="12.75">
      <c r="A49" s="1156"/>
    </row>
    <row r="50" ht="25.5">
      <c r="A50" s="1156" t="s">
        <v>171</v>
      </c>
    </row>
    <row r="51" ht="12.75">
      <c r="A51" s="3"/>
    </row>
    <row r="52" ht="12.75">
      <c r="A52" s="3"/>
    </row>
    <row r="53" ht="12.75">
      <c r="A53" s="3"/>
    </row>
    <row r="54" ht="12.75">
      <c r="A54" s="3"/>
    </row>
    <row r="55" ht="12.75">
      <c r="A55" s="3"/>
    </row>
    <row r="56" ht="12.75">
      <c r="A56" s="3"/>
    </row>
    <row r="57" ht="15">
      <c r="A57" s="18"/>
    </row>
    <row r="58" ht="12.75">
      <c r="A58" s="3"/>
    </row>
    <row r="59" ht="12.75">
      <c r="A59" s="3"/>
    </row>
    <row r="60" ht="12.75">
      <c r="A60" s="3"/>
    </row>
    <row r="61" ht="12.75">
      <c r="A61" s="3"/>
    </row>
    <row r="62" ht="12.75">
      <c r="A62" s="3"/>
    </row>
    <row r="63" ht="12.75">
      <c r="A63" s="3"/>
    </row>
    <row r="64" ht="12.75">
      <c r="A64" s="3"/>
    </row>
    <row r="65" ht="12.75">
      <c r="A65" s="1158"/>
    </row>
    <row r="66" ht="12.75">
      <c r="A66" s="4"/>
    </row>
    <row r="67" ht="12.75">
      <c r="A67" s="3"/>
    </row>
    <row r="68" ht="12.75">
      <c r="A68" s="3"/>
    </row>
    <row r="69" ht="12.75">
      <c r="A69" s="3"/>
    </row>
    <row r="70" ht="12.75">
      <c r="A70" s="3"/>
    </row>
    <row r="71" ht="12.75">
      <c r="A71" s="3"/>
    </row>
    <row r="72" ht="12.75">
      <c r="A72" s="3"/>
    </row>
    <row r="73" ht="12.75">
      <c r="A73" s="3"/>
    </row>
    <row r="74" ht="12.75">
      <c r="A74" s="3"/>
    </row>
    <row r="75" ht="15">
      <c r="A75" s="18"/>
    </row>
    <row r="76" ht="12.75">
      <c r="A76" s="3"/>
    </row>
    <row r="77" ht="12.75">
      <c r="A77" s="3"/>
    </row>
    <row r="78" ht="12.75">
      <c r="A78" s="3"/>
    </row>
    <row r="79" ht="12.75">
      <c r="A79" s="3"/>
    </row>
    <row r="80" ht="12.75">
      <c r="A80" s="3"/>
    </row>
    <row r="81" ht="12.75">
      <c r="A81" s="3"/>
    </row>
    <row r="82" ht="12.75">
      <c r="A82" s="1159"/>
    </row>
    <row r="83" ht="12.75">
      <c r="A83" s="11"/>
    </row>
    <row r="84" ht="12.75">
      <c r="A84" s="11"/>
    </row>
    <row r="85" ht="12.75">
      <c r="A85" s="3"/>
    </row>
    <row r="86" ht="12.75">
      <c r="A86" s="3"/>
    </row>
    <row r="87" ht="12.75">
      <c r="A87" s="3"/>
    </row>
    <row r="88" ht="12.75">
      <c r="A88" s="3"/>
    </row>
    <row r="89" ht="12.75">
      <c r="A89" s="1158"/>
    </row>
    <row r="90" ht="15">
      <c r="A90" s="1"/>
    </row>
    <row r="91" ht="12.75">
      <c r="A91" s="3"/>
    </row>
    <row r="92" ht="12.75">
      <c r="A92" s="3"/>
    </row>
    <row r="93" ht="12.75">
      <c r="A93" s="1158"/>
    </row>
    <row r="94" ht="12.75">
      <c r="A94" s="3"/>
    </row>
    <row r="95" ht="12.75">
      <c r="A95" s="3"/>
    </row>
    <row r="96" ht="12.75">
      <c r="A96" s="3"/>
    </row>
    <row r="97" ht="12.75">
      <c r="A97" s="3"/>
    </row>
    <row r="98" ht="12.75">
      <c r="A98" s="3"/>
    </row>
    <row r="99" ht="12.75">
      <c r="A99" s="3"/>
    </row>
    <row r="100" ht="12.75">
      <c r="A100" s="3"/>
    </row>
    <row r="101" ht="15">
      <c r="A101" s="1"/>
    </row>
    <row r="102" ht="12.75">
      <c r="A102" s="3"/>
    </row>
    <row r="103" ht="12.75">
      <c r="A103" s="3"/>
    </row>
    <row r="104" ht="12.75">
      <c r="A104" s="3"/>
    </row>
    <row r="105" ht="12.75">
      <c r="A105" s="3"/>
    </row>
    <row r="106" ht="12.75">
      <c r="A106" s="3"/>
    </row>
    <row r="107" ht="12.75">
      <c r="A107" s="3"/>
    </row>
    <row r="108" ht="12.75">
      <c r="A108" s="3"/>
    </row>
    <row r="109" ht="12.75">
      <c r="A109" s="3"/>
    </row>
    <row r="110" ht="15">
      <c r="A110" s="1"/>
    </row>
    <row r="111" ht="12.75">
      <c r="A111" s="3"/>
    </row>
    <row r="112" ht="12.75">
      <c r="A112" s="3"/>
    </row>
    <row r="113" ht="12.75">
      <c r="A113" s="4"/>
    </row>
    <row r="114" ht="12.75">
      <c r="A114" s="11"/>
    </row>
    <row r="115" ht="12.75">
      <c r="A115" s="4"/>
    </row>
    <row r="116" ht="12.75">
      <c r="A116" s="4"/>
    </row>
    <row r="117" ht="12.75">
      <c r="A117" s="4"/>
    </row>
    <row r="118" ht="12.75">
      <c r="A118" s="4"/>
    </row>
    <row r="119" ht="12.75">
      <c r="A119" s="4"/>
    </row>
    <row r="120" ht="12.75">
      <c r="A120" s="4"/>
    </row>
    <row r="121" ht="12.75">
      <c r="A121" s="4"/>
    </row>
    <row r="122" ht="12.75">
      <c r="A122" s="4"/>
    </row>
    <row r="123" ht="12.75">
      <c r="A123" s="4"/>
    </row>
    <row r="124" ht="12.75">
      <c r="A124" s="4"/>
    </row>
    <row r="125" ht="12.75">
      <c r="A125" s="4"/>
    </row>
    <row r="126" ht="12.75">
      <c r="A126" s="4"/>
    </row>
    <row r="127" ht="12.75">
      <c r="A127" s="4"/>
    </row>
    <row r="128" ht="12.75">
      <c r="A128" s="4"/>
    </row>
    <row r="129" ht="12.75">
      <c r="A129" s="4"/>
    </row>
    <row r="130" ht="12.75">
      <c r="A130" s="4"/>
    </row>
    <row r="131" ht="12.75">
      <c r="A131" s="4"/>
    </row>
    <row r="132" ht="12.75">
      <c r="A132" s="4"/>
    </row>
    <row r="133" ht="12.75">
      <c r="A133" s="4"/>
    </row>
    <row r="134" ht="12.75">
      <c r="A134" s="4"/>
    </row>
    <row r="135" ht="12.75">
      <c r="A135" s="4"/>
    </row>
    <row r="136" ht="12.75">
      <c r="A136" s="4"/>
    </row>
    <row r="137" ht="12.75">
      <c r="A137" s="4"/>
    </row>
    <row r="138" ht="12.75">
      <c r="A138" s="4"/>
    </row>
    <row r="139" ht="12.75">
      <c r="A139" s="4"/>
    </row>
    <row r="140" ht="12.75">
      <c r="A140" s="4"/>
    </row>
    <row r="141" ht="12.75">
      <c r="A141" s="4"/>
    </row>
    <row r="142" ht="12.75">
      <c r="A142" s="4"/>
    </row>
    <row r="143" ht="12.75">
      <c r="A143" s="4"/>
    </row>
  </sheetData>
  <printOptions/>
  <pageMargins left="0.75" right="0.72"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8:B90"/>
  <sheetViews>
    <sheetView workbookViewId="0" topLeftCell="A16">
      <selection activeCell="D30" sqref="D30"/>
    </sheetView>
  </sheetViews>
  <sheetFormatPr defaultColWidth="11.421875" defaultRowHeight="12.75"/>
  <sheetData>
    <row r="8" ht="12.75">
      <c r="A8" s="12"/>
    </row>
    <row r="10" ht="12.75">
      <c r="A10" s="12"/>
    </row>
    <row r="12" ht="12.75">
      <c r="A12" s="12"/>
    </row>
    <row r="14" ht="12.75">
      <c r="A14" s="12"/>
    </row>
    <row r="43" ht="12.75">
      <c r="B43">
        <v>174.322</v>
      </c>
    </row>
    <row r="62" ht="12.75">
      <c r="A62" s="33"/>
    </row>
    <row r="86" ht="12.75">
      <c r="A86" s="33"/>
    </row>
    <row r="90" ht="12.75">
      <c r="A90" s="33"/>
    </row>
  </sheetData>
  <printOptions/>
  <pageMargins left="0.984251968503937" right="0.7874015748031497" top="0.984251968503937" bottom="0.984251968503937" header="0.5118110236220472" footer="0.5118110236220472"/>
  <pageSetup horizontalDpi="600" verticalDpi="600" orientation="portrait" paperSize="9" r:id="rId2"/>
  <headerFooter alignWithMargins="0">
    <oddHeader>&amp;C&amp;9- 11 -</oddHeader>
  </headerFooter>
  <drawing r:id="rId1"/>
</worksheet>
</file>

<file path=xl/worksheets/sheet8.xml><?xml version="1.0" encoding="utf-8"?>
<worksheet xmlns="http://schemas.openxmlformats.org/spreadsheetml/2006/main" xmlns:r="http://schemas.openxmlformats.org/officeDocument/2006/relationships">
  <dimension ref="A8:B90"/>
  <sheetViews>
    <sheetView workbookViewId="0" topLeftCell="A16">
      <selection activeCell="D30" sqref="D30"/>
    </sheetView>
  </sheetViews>
  <sheetFormatPr defaultColWidth="11.421875" defaultRowHeight="12.75"/>
  <sheetData>
    <row r="8" ht="12.75">
      <c r="A8" s="12"/>
    </row>
    <row r="10" ht="12.75">
      <c r="A10" s="12"/>
    </row>
    <row r="12" ht="12.75">
      <c r="A12" s="12"/>
    </row>
    <row r="14" ht="12.75">
      <c r="A14" s="12"/>
    </row>
    <row r="43" ht="12.75">
      <c r="B43">
        <v>174.322</v>
      </c>
    </row>
    <row r="62" ht="12.75">
      <c r="A62" s="33"/>
    </row>
    <row r="86" ht="12.75">
      <c r="A86" s="33"/>
    </row>
    <row r="90" ht="12.75">
      <c r="A90" s="33"/>
    </row>
  </sheetData>
  <printOptions/>
  <pageMargins left="0.984251968503937" right="0.7874015748031497" top="0.984251968503937" bottom="0.984251968503937" header="0.5118110236220472" footer="0.5118110236220472"/>
  <pageSetup horizontalDpi="600" verticalDpi="600" orientation="portrait" paperSize="9" r:id="rId2"/>
  <headerFooter alignWithMargins="0">
    <oddHeader>&amp;C&amp;9- 12 -</oddHeader>
  </headerFooter>
  <drawing r:id="rId1"/>
</worksheet>
</file>

<file path=xl/worksheets/sheet9.xml><?xml version="1.0" encoding="utf-8"?>
<worksheet xmlns="http://schemas.openxmlformats.org/spreadsheetml/2006/main" xmlns:r="http://schemas.openxmlformats.org/officeDocument/2006/relationships">
  <dimension ref="A1:I82"/>
  <sheetViews>
    <sheetView workbookViewId="0" topLeftCell="A1">
      <pane ySplit="7" topLeftCell="BM8" activePane="bottomLeft" state="frozen"/>
      <selection pane="topLeft" activeCell="U37" sqref="U37"/>
      <selection pane="bottomLeft" activeCell="U37" sqref="U37"/>
    </sheetView>
  </sheetViews>
  <sheetFormatPr defaultColWidth="11.421875" defaultRowHeight="11.25" customHeight="1"/>
  <cols>
    <col min="1" max="1" width="8.7109375" style="41" customWidth="1"/>
    <col min="2" max="2" width="11.421875" style="40" customWidth="1"/>
    <col min="3" max="5" width="8.7109375" style="40" bestFit="1" customWidth="1"/>
    <col min="6" max="6" width="9.140625" style="40" bestFit="1" customWidth="1"/>
    <col min="7" max="7" width="11.7109375" style="40" bestFit="1" customWidth="1"/>
    <col min="8" max="8" width="9.421875" style="40" customWidth="1"/>
    <col min="9" max="9" width="8.7109375" style="40" bestFit="1" customWidth="1"/>
    <col min="10" max="16384" width="11.421875" style="40" customWidth="1"/>
  </cols>
  <sheetData>
    <row r="1" spans="1:8" ht="11.25">
      <c r="A1" s="38"/>
      <c r="B1" s="39"/>
      <c r="C1" s="39"/>
      <c r="D1" s="39"/>
      <c r="E1" s="39"/>
      <c r="F1" s="39"/>
      <c r="G1" s="39"/>
      <c r="H1" s="39"/>
    </row>
    <row r="2" spans="1:8" ht="11.25">
      <c r="A2" s="38"/>
      <c r="B2" s="39"/>
      <c r="C2" s="39"/>
      <c r="D2" s="39"/>
      <c r="E2" s="39"/>
      <c r="F2" s="39"/>
      <c r="G2" s="39"/>
      <c r="H2" s="39"/>
    </row>
    <row r="3" spans="1:9" ht="12.75">
      <c r="A3" s="1277" t="s">
        <v>626</v>
      </c>
      <c r="B3" s="1277"/>
      <c r="C3" s="1277"/>
      <c r="D3" s="1277"/>
      <c r="E3" s="1277"/>
      <c r="F3" s="1277"/>
      <c r="G3" s="1277"/>
      <c r="H3" s="1277"/>
      <c r="I3" s="1277"/>
    </row>
    <row r="6" spans="1:9" ht="15" customHeight="1">
      <c r="A6" s="1280" t="s">
        <v>232</v>
      </c>
      <c r="B6" s="1041" t="s">
        <v>224</v>
      </c>
      <c r="C6" s="1282" t="s">
        <v>225</v>
      </c>
      <c r="D6" s="1283"/>
      <c r="E6" s="1283"/>
      <c r="F6" s="1283"/>
      <c r="G6" s="1283"/>
      <c r="H6" s="1283"/>
      <c r="I6" s="1283"/>
    </row>
    <row r="7" spans="1:9" ht="15" customHeight="1">
      <c r="A7" s="1281"/>
      <c r="B7" s="48" t="s">
        <v>226</v>
      </c>
      <c r="C7" s="49" t="s">
        <v>153</v>
      </c>
      <c r="D7" s="49" t="s">
        <v>599</v>
      </c>
      <c r="E7" s="49" t="s">
        <v>600</v>
      </c>
      <c r="F7" s="49" t="s">
        <v>601</v>
      </c>
      <c r="G7" s="1043" t="s">
        <v>154</v>
      </c>
      <c r="H7" s="1044" t="s">
        <v>602</v>
      </c>
      <c r="I7" s="1044" t="s">
        <v>228</v>
      </c>
    </row>
    <row r="8" spans="1:2" ht="11.25" customHeight="1">
      <c r="A8" s="51"/>
      <c r="B8" s="52"/>
    </row>
    <row r="9" spans="1:9" ht="11.25" customHeight="1">
      <c r="A9" s="1279" t="s">
        <v>229</v>
      </c>
      <c r="B9" s="1279"/>
      <c r="C9" s="1279"/>
      <c r="D9" s="1279"/>
      <c r="E9" s="1279"/>
      <c r="F9" s="1279"/>
      <c r="G9" s="1279"/>
      <c r="H9" s="1279"/>
      <c r="I9" s="1279"/>
    </row>
    <row r="10" spans="1:9" ht="11.25" customHeight="1">
      <c r="A10" s="51"/>
      <c r="B10" s="52"/>
      <c r="I10" s="101"/>
    </row>
    <row r="11" spans="1:9" ht="11.25" customHeight="1">
      <c r="A11" s="54">
        <v>1990</v>
      </c>
      <c r="B11" s="55">
        <v>354526</v>
      </c>
      <c r="C11" s="56">
        <v>233565</v>
      </c>
      <c r="D11" s="56">
        <v>55976</v>
      </c>
      <c r="E11" s="56">
        <v>21792</v>
      </c>
      <c r="F11" s="56">
        <v>41242</v>
      </c>
      <c r="G11" s="56">
        <v>1951</v>
      </c>
      <c r="H11" s="1042" t="s">
        <v>155</v>
      </c>
      <c r="I11" s="1042" t="s">
        <v>155</v>
      </c>
    </row>
    <row r="12" spans="1:9" ht="11.25" customHeight="1">
      <c r="A12" s="54">
        <v>1995</v>
      </c>
      <c r="B12" s="56">
        <v>225967.39148364204</v>
      </c>
      <c r="C12" s="56">
        <v>28303.170174</v>
      </c>
      <c r="D12" s="56">
        <v>104788.497379772</v>
      </c>
      <c r="E12" s="56">
        <v>60650.29237522008</v>
      </c>
      <c r="F12" s="56">
        <v>29802.942000000006</v>
      </c>
      <c r="G12" s="56">
        <v>2400</v>
      </c>
      <c r="H12" s="56">
        <v>22</v>
      </c>
      <c r="I12" s="1042" t="s">
        <v>155</v>
      </c>
    </row>
    <row r="13" spans="1:9" ht="11.25" customHeight="1">
      <c r="A13" s="54">
        <v>2000</v>
      </c>
      <c r="B13" s="56">
        <v>224078.31952045998</v>
      </c>
      <c r="C13" s="56">
        <v>6234.316718</v>
      </c>
      <c r="D13" s="56">
        <v>98681.342523</v>
      </c>
      <c r="E13" s="56">
        <v>83155.37559785997</v>
      </c>
      <c r="F13" s="56">
        <v>27663.544800000003</v>
      </c>
      <c r="G13" s="56">
        <v>7784</v>
      </c>
      <c r="H13" s="56">
        <v>559.929</v>
      </c>
      <c r="I13" s="1042" t="s">
        <v>155</v>
      </c>
    </row>
    <row r="14" spans="1:9" ht="11.25" customHeight="1">
      <c r="A14" s="54">
        <v>2001</v>
      </c>
      <c r="B14" s="56">
        <v>229823.95208430543</v>
      </c>
      <c r="C14" s="56">
        <v>5124.2224972</v>
      </c>
      <c r="D14" s="56">
        <v>100479.075376</v>
      </c>
      <c r="E14" s="56">
        <v>86376.971518856</v>
      </c>
      <c r="F14" s="56">
        <v>28305.72</v>
      </c>
      <c r="G14" s="56">
        <v>9069</v>
      </c>
      <c r="H14" s="56">
        <v>469.027</v>
      </c>
      <c r="I14" s="1042" t="s">
        <v>155</v>
      </c>
    </row>
    <row r="15" spans="1:9" ht="11.25" customHeight="1">
      <c r="A15" s="54">
        <v>2002</v>
      </c>
      <c r="B15" s="56">
        <v>240783.56735684816</v>
      </c>
      <c r="C15" s="56">
        <v>5103.990172</v>
      </c>
      <c r="D15" s="56">
        <v>96809.43857644</v>
      </c>
      <c r="E15" s="56">
        <v>86647.99921211202</v>
      </c>
      <c r="F15" s="952">
        <v>34973.5824</v>
      </c>
      <c r="G15" s="56">
        <v>17195</v>
      </c>
      <c r="H15" s="56">
        <v>53.9424</v>
      </c>
      <c r="I15" s="1042" t="s">
        <v>155</v>
      </c>
    </row>
    <row r="16" spans="1:9" ht="11.25" customHeight="1">
      <c r="A16" s="54">
        <v>2003</v>
      </c>
      <c r="B16" s="56">
        <v>249587.21430505975</v>
      </c>
      <c r="C16" s="56">
        <v>4533.33340775</v>
      </c>
      <c r="D16" s="56">
        <v>93048.766701</v>
      </c>
      <c r="E16" s="56">
        <v>88292.06057212001</v>
      </c>
      <c r="F16" s="952">
        <v>34627.748133600006</v>
      </c>
      <c r="G16" s="56">
        <v>27857.989690589715</v>
      </c>
      <c r="H16" s="56">
        <v>363.6252</v>
      </c>
      <c r="I16" s="56">
        <v>863.6906</v>
      </c>
    </row>
    <row r="17" spans="1:9" ht="11.25" customHeight="1">
      <c r="A17" s="54">
        <v>2004</v>
      </c>
      <c r="B17" s="56">
        <v>247177.17048030277</v>
      </c>
      <c r="C17" s="56">
        <v>4390.864092</v>
      </c>
      <c r="D17" s="56">
        <v>91491.8465318912</v>
      </c>
      <c r="E17" s="56">
        <v>89962.829</v>
      </c>
      <c r="F17" s="56">
        <v>27815.918400000002</v>
      </c>
      <c r="G17" s="56">
        <v>32701.168456411542</v>
      </c>
      <c r="H17" s="56">
        <v>270.864</v>
      </c>
      <c r="I17" s="56">
        <v>543.68</v>
      </c>
    </row>
    <row r="18" spans="1:9" ht="11.25" customHeight="1">
      <c r="A18" s="54">
        <v>2005</v>
      </c>
      <c r="B18" s="56">
        <v>248551.1597785183</v>
      </c>
      <c r="C18" s="56">
        <v>4579.649606000001</v>
      </c>
      <c r="D18" s="56">
        <v>87916.48203695999</v>
      </c>
      <c r="E18" s="56">
        <v>89962.829</v>
      </c>
      <c r="F18" s="56">
        <v>30463.156799999997</v>
      </c>
      <c r="G18" s="56">
        <v>34686.77533555834</v>
      </c>
      <c r="H18" s="56">
        <v>291.6</v>
      </c>
      <c r="I18" s="56">
        <v>650.667</v>
      </c>
    </row>
    <row r="19" spans="1:9" ht="11.25" customHeight="1">
      <c r="A19" s="54">
        <v>2006</v>
      </c>
      <c r="B19" s="56">
        <v>250626.38888269305</v>
      </c>
      <c r="C19" s="56">
        <v>4298.302374000001</v>
      </c>
      <c r="D19" s="56">
        <v>87403.34742256001</v>
      </c>
      <c r="E19" s="56">
        <v>89114.624528</v>
      </c>
      <c r="F19" s="56">
        <v>30452.673600000006</v>
      </c>
      <c r="G19" s="56">
        <v>38721.440158133</v>
      </c>
      <c r="H19" s="56">
        <v>270.9468</v>
      </c>
      <c r="I19" s="56">
        <v>365.054</v>
      </c>
    </row>
    <row r="20" spans="1:9" ht="11.25" customHeight="1">
      <c r="A20" s="54">
        <v>2007</v>
      </c>
      <c r="B20" s="56">
        <v>248604.69065497618</v>
      </c>
      <c r="C20" s="56">
        <v>5223.166239</v>
      </c>
      <c r="D20" s="56">
        <v>75256.855585</v>
      </c>
      <c r="E20" s="56">
        <v>83976.37571200001</v>
      </c>
      <c r="F20" s="56">
        <v>35694.3095496</v>
      </c>
      <c r="G20" s="56">
        <v>46682.02356937617</v>
      </c>
      <c r="H20" s="56">
        <v>265.86</v>
      </c>
      <c r="I20" s="56">
        <v>1506.1</v>
      </c>
    </row>
    <row r="21" spans="1:9" ht="11.25" customHeight="1">
      <c r="A21" s="51"/>
      <c r="B21" s="56"/>
      <c r="C21" s="56"/>
      <c r="D21" s="56"/>
      <c r="E21" s="56"/>
      <c r="F21" s="56"/>
      <c r="G21" s="56"/>
      <c r="H21" s="56"/>
      <c r="I21" s="56"/>
    </row>
    <row r="22" spans="1:9" ht="11.25" customHeight="1">
      <c r="A22" s="1278" t="s">
        <v>230</v>
      </c>
      <c r="B22" s="1278"/>
      <c r="C22" s="1278"/>
      <c r="D22" s="1278"/>
      <c r="E22" s="1278"/>
      <c r="F22" s="1278"/>
      <c r="G22" s="1278"/>
      <c r="H22" s="1278"/>
      <c r="I22" s="1278"/>
    </row>
    <row r="24" spans="1:9" ht="11.25" customHeight="1">
      <c r="A24" s="54">
        <v>1990</v>
      </c>
      <c r="B24" s="58">
        <v>100</v>
      </c>
      <c r="C24" s="58">
        <v>65.88092269678387</v>
      </c>
      <c r="D24" s="58">
        <v>15.788968933167101</v>
      </c>
      <c r="E24" s="58">
        <v>6.146798824345747</v>
      </c>
      <c r="F24" s="58">
        <v>11.632997297800443</v>
      </c>
      <c r="G24" s="58">
        <f>G11/B11*100</f>
        <v>0.5503122479028336</v>
      </c>
      <c r="H24" s="1042" t="s">
        <v>155</v>
      </c>
      <c r="I24" s="1042" t="s">
        <v>155</v>
      </c>
    </row>
    <row r="25" spans="1:9" ht="11.25" customHeight="1">
      <c r="A25" s="54">
        <v>1995</v>
      </c>
      <c r="B25" s="58">
        <v>100</v>
      </c>
      <c r="C25" s="58">
        <v>12.525333849352725</v>
      </c>
      <c r="D25" s="58">
        <v>46.37328275188667</v>
      </c>
      <c r="E25" s="58">
        <v>26.840285218591198</v>
      </c>
      <c r="F25" s="58">
        <v>13.189045465508</v>
      </c>
      <c r="G25" s="58">
        <f>G12/B12*100</f>
        <v>1.0621001482745964</v>
      </c>
      <c r="H25" s="58">
        <f>H12/B12*100</f>
        <v>0.009735918025850467</v>
      </c>
      <c r="I25" s="1042" t="s">
        <v>155</v>
      </c>
    </row>
    <row r="26" spans="1:9" ht="11.25" customHeight="1">
      <c r="A26" s="54">
        <v>2000</v>
      </c>
      <c r="B26" s="58">
        <v>100</v>
      </c>
      <c r="C26" s="58">
        <v>2.7822043343335414</v>
      </c>
      <c r="D26" s="58">
        <v>44.038773021050645</v>
      </c>
      <c r="E26" s="58">
        <v>37.10996038162776</v>
      </c>
      <c r="F26" s="58">
        <v>12.345480303137547</v>
      </c>
      <c r="G26" s="58">
        <v>3.473785423176232</v>
      </c>
      <c r="H26" s="58">
        <v>0.24988093502230788</v>
      </c>
      <c r="I26" s="1042" t="s">
        <v>155</v>
      </c>
    </row>
    <row r="27" spans="1:9" ht="11.25" customHeight="1">
      <c r="A27" s="54">
        <v>2001</v>
      </c>
      <c r="B27" s="58">
        <v>100</v>
      </c>
      <c r="C27" s="58">
        <v>2.229629440590379</v>
      </c>
      <c r="D27" s="58">
        <v>43.720018938296576</v>
      </c>
      <c r="E27" s="58">
        <v>37.58397274761451</v>
      </c>
      <c r="F27" s="58">
        <v>12.316261966297022</v>
      </c>
      <c r="G27" s="58">
        <f>G14/B14*100</f>
        <v>3.9460638970620665</v>
      </c>
      <c r="H27" s="58">
        <f>H14/B14*100</f>
        <v>0.20408099144859743</v>
      </c>
      <c r="I27" s="1042" t="s">
        <v>155</v>
      </c>
    </row>
    <row r="28" spans="1:9" ht="11.25" customHeight="1">
      <c r="A28" s="54">
        <v>2002</v>
      </c>
      <c r="B28" s="58">
        <v>100</v>
      </c>
      <c r="C28" s="58">
        <v>2.1197419026671946</v>
      </c>
      <c r="D28" s="58">
        <v>40.20599895547093</v>
      </c>
      <c r="E28" s="58">
        <v>35.98584411854701</v>
      </c>
      <c r="F28" s="58">
        <v>14.524904163483942</v>
      </c>
      <c r="G28" s="58">
        <f>G15/B15*100</f>
        <v>7.141268064409277</v>
      </c>
      <c r="H28" s="58">
        <f>H15/B15*100</f>
        <v>0.022402857716638035</v>
      </c>
      <c r="I28" s="1042" t="s">
        <v>155</v>
      </c>
    </row>
    <row r="29" spans="1:9" ht="11.25" customHeight="1">
      <c r="A29" s="54">
        <v>2003</v>
      </c>
      <c r="B29" s="58">
        <v>100</v>
      </c>
      <c r="C29" s="58">
        <f>C16/$B$16*100</f>
        <v>1.8163323872067827</v>
      </c>
      <c r="D29" s="58">
        <f aca="true" t="shared" si="0" ref="D29:I29">D16/$B$16*100</f>
        <v>37.28106303845776</v>
      </c>
      <c r="E29" s="58">
        <f t="shared" si="0"/>
        <v>35.37523379070388</v>
      </c>
      <c r="F29" s="58">
        <f t="shared" si="0"/>
        <v>13.874007220288131</v>
      </c>
      <c r="G29" s="58">
        <f t="shared" si="0"/>
        <v>11.16162531328231</v>
      </c>
      <c r="H29" s="58">
        <f t="shared" si="0"/>
        <v>0.14569063604177918</v>
      </c>
      <c r="I29" s="58">
        <f t="shared" si="0"/>
        <v>0.34604761401934153</v>
      </c>
    </row>
    <row r="30" spans="1:9" ht="11.25" customHeight="1">
      <c r="A30" s="54">
        <v>2004</v>
      </c>
      <c r="B30" s="58">
        <v>100</v>
      </c>
      <c r="C30" s="58">
        <f>C17/$B$17*100</f>
        <v>1.776403574597073</v>
      </c>
      <c r="D30" s="58">
        <f aca="true" t="shared" si="1" ref="D30:I30">D17/$B$17*100</f>
        <v>37.014683174060394</v>
      </c>
      <c r="E30" s="58">
        <f t="shared" si="1"/>
        <v>36.39609144533396</v>
      </c>
      <c r="F30" s="58">
        <f t="shared" si="1"/>
        <v>11.253433456637378</v>
      </c>
      <c r="G30" s="58">
        <f t="shared" si="1"/>
        <v>13.229849825074139</v>
      </c>
      <c r="H30" s="58">
        <f t="shared" si="1"/>
        <v>0.10958293578394401</v>
      </c>
      <c r="I30" s="58">
        <f t="shared" si="1"/>
        <v>0.2199555885131087</v>
      </c>
    </row>
    <row r="31" spans="1:9" ht="11.25" customHeight="1">
      <c r="A31" s="54">
        <v>2005</v>
      </c>
      <c r="B31" s="58">
        <v>100</v>
      </c>
      <c r="C31" s="58">
        <f>C18/$B$18*100</f>
        <v>1.8425380151437978</v>
      </c>
      <c r="D31" s="58">
        <f aca="true" t="shared" si="2" ref="D31:I31">D18/$B$18*100</f>
        <v>35.37158390864141</v>
      </c>
      <c r="E31" s="58">
        <f t="shared" si="2"/>
        <v>36.194894073383146</v>
      </c>
      <c r="F31" s="58">
        <f t="shared" si="2"/>
        <v>12.256292357334177</v>
      </c>
      <c r="G31" s="58">
        <f t="shared" si="2"/>
        <v>13.955587801910646</v>
      </c>
      <c r="H31" s="58">
        <f t="shared" si="2"/>
        <v>0.11731991122465177</v>
      </c>
      <c r="I31" s="58">
        <f t="shared" si="2"/>
        <v>0.26178393236217584</v>
      </c>
    </row>
    <row r="32" spans="1:9" ht="11.25" customHeight="1">
      <c r="A32" s="54">
        <v>2006</v>
      </c>
      <c r="B32" s="58">
        <v>100</v>
      </c>
      <c r="C32" s="58">
        <f>C19/$B$19*100</f>
        <v>1.715023862076967</v>
      </c>
      <c r="D32" s="58">
        <f aca="true" t="shared" si="3" ref="D32:I32">D19/$B$19*100</f>
        <v>34.873960324852135</v>
      </c>
      <c r="E32" s="58">
        <f t="shared" si="3"/>
        <v>35.55676037358961</v>
      </c>
      <c r="F32" s="58">
        <f t="shared" si="3"/>
        <v>12.150625373393357</v>
      </c>
      <c r="G32" s="58">
        <f t="shared" si="3"/>
        <v>15.449865567131788</v>
      </c>
      <c r="H32" s="58">
        <f t="shared" si="3"/>
        <v>0.10810784977906616</v>
      </c>
      <c r="I32" s="58">
        <f t="shared" si="3"/>
        <v>0.14565664917706064</v>
      </c>
    </row>
    <row r="33" spans="1:9" ht="11.25" customHeight="1">
      <c r="A33" s="54">
        <v>2007</v>
      </c>
      <c r="B33" s="58">
        <v>100</v>
      </c>
      <c r="C33" s="58">
        <f aca="true" t="shared" si="4" ref="C33:I33">C20/$B$20*100</f>
        <v>2.100992634225444</v>
      </c>
      <c r="D33" s="58">
        <f t="shared" si="4"/>
        <v>30.27169575390054</v>
      </c>
      <c r="E33" s="58">
        <f t="shared" si="4"/>
        <v>33.77907934510612</v>
      </c>
      <c r="F33" s="58">
        <f t="shared" si="4"/>
        <v>14.35785843604135</v>
      </c>
      <c r="G33" s="58">
        <f t="shared" si="4"/>
        <v>18.777611736281923</v>
      </c>
      <c r="H33" s="58">
        <f t="shared" si="4"/>
        <v>0.10694086233834238</v>
      </c>
      <c r="I33" s="58">
        <f t="shared" si="4"/>
        <v>0.6058212321062869</v>
      </c>
    </row>
    <row r="34" spans="1:8" ht="11.25" customHeight="1">
      <c r="A34" s="51"/>
      <c r="B34" s="56"/>
      <c r="C34" s="58"/>
      <c r="D34" s="58"/>
      <c r="E34" s="58"/>
      <c r="F34" s="58"/>
      <c r="G34" s="58"/>
      <c r="H34" s="58"/>
    </row>
    <row r="35" spans="1:9" ht="11.25" customHeight="1">
      <c r="A35" s="1278" t="s">
        <v>70</v>
      </c>
      <c r="B35" s="1278"/>
      <c r="C35" s="1278"/>
      <c r="D35" s="1278"/>
      <c r="E35" s="1278"/>
      <c r="F35" s="1278"/>
      <c r="G35" s="1278"/>
      <c r="H35" s="1278"/>
      <c r="I35" s="1278"/>
    </row>
    <row r="37" spans="1:9" ht="11.25" customHeight="1">
      <c r="A37" s="54">
        <v>1990</v>
      </c>
      <c r="B37" s="58">
        <v>100</v>
      </c>
      <c r="C37" s="58">
        <v>100</v>
      </c>
      <c r="D37" s="58">
        <v>100</v>
      </c>
      <c r="E37" s="58">
        <v>100</v>
      </c>
      <c r="F37" s="58">
        <v>100</v>
      </c>
      <c r="G37" s="58">
        <v>100</v>
      </c>
      <c r="H37" s="101" t="s">
        <v>156</v>
      </c>
      <c r="I37" s="101" t="s">
        <v>209</v>
      </c>
    </row>
    <row r="38" spans="1:9" ht="11.25" customHeight="1">
      <c r="A38" s="54">
        <v>1995</v>
      </c>
      <c r="B38" s="58">
        <v>63.73788988216437</v>
      </c>
      <c r="C38" s="58">
        <v>12.117898732258686</v>
      </c>
      <c r="D38" s="58">
        <v>187.202546412341</v>
      </c>
      <c r="E38" s="58">
        <v>278.3144841006795</v>
      </c>
      <c r="F38" s="58">
        <v>72.26357111682266</v>
      </c>
      <c r="G38" s="58">
        <f aca="true" t="shared" si="5" ref="G38:G46">G12/$G$11*100</f>
        <v>123.01383905689389</v>
      </c>
      <c r="H38" s="101" t="s">
        <v>156</v>
      </c>
      <c r="I38" s="101" t="s">
        <v>209</v>
      </c>
    </row>
    <row r="39" spans="1:9" ht="11.25" customHeight="1">
      <c r="A39" s="54">
        <v>2000</v>
      </c>
      <c r="B39" s="58">
        <f>B13/B11*100</f>
        <v>63.20504547493272</v>
      </c>
      <c r="C39" s="58">
        <v>2.7822043343335414</v>
      </c>
      <c r="D39" s="58">
        <f>D13/D11*100</f>
        <v>176.29223689259683</v>
      </c>
      <c r="E39" s="58">
        <f>E13/E11*100</f>
        <v>381.58670887417384</v>
      </c>
      <c r="F39" s="58">
        <f>F13/F11*100</f>
        <v>67.07614761650746</v>
      </c>
      <c r="G39" s="58">
        <f t="shared" si="5"/>
        <v>398.97488467452587</v>
      </c>
      <c r="H39" s="101" t="s">
        <v>156</v>
      </c>
      <c r="I39" s="101" t="s">
        <v>209</v>
      </c>
    </row>
    <row r="40" spans="1:9" ht="11.25" customHeight="1">
      <c r="A40" s="54">
        <v>2001</v>
      </c>
      <c r="B40" s="58">
        <v>64.82569743384278</v>
      </c>
      <c r="C40" s="58">
        <v>2.1939171096696852</v>
      </c>
      <c r="D40" s="58">
        <v>179.50385053594397</v>
      </c>
      <c r="E40" s="58">
        <v>396.37009691104987</v>
      </c>
      <c r="F40" s="58">
        <v>68.63323796130159</v>
      </c>
      <c r="G40" s="58">
        <f t="shared" si="5"/>
        <v>464.8385443362378</v>
      </c>
      <c r="H40" s="101" t="s">
        <v>156</v>
      </c>
      <c r="I40" s="101" t="s">
        <v>209</v>
      </c>
    </row>
    <row r="41" spans="1:9" ht="11.25" customHeight="1">
      <c r="A41" s="54">
        <v>2002</v>
      </c>
      <c r="B41" s="58">
        <v>67.91704059980034</v>
      </c>
      <c r="C41" s="58">
        <v>2.1852547136771348</v>
      </c>
      <c r="D41" s="58">
        <v>172.94811807996285</v>
      </c>
      <c r="E41" s="58">
        <v>397.61379961505145</v>
      </c>
      <c r="F41" s="58">
        <v>84.80088841472285</v>
      </c>
      <c r="G41" s="58">
        <f t="shared" si="5"/>
        <v>881.342901076371</v>
      </c>
      <c r="H41" s="101" t="s">
        <v>156</v>
      </c>
      <c r="I41" s="101" t="s">
        <v>209</v>
      </c>
    </row>
    <row r="42" spans="1:9" ht="11.25" customHeight="1">
      <c r="A42" s="54">
        <v>2003</v>
      </c>
      <c r="B42" s="1028">
        <f aca="true" t="shared" si="6" ref="B42:G42">B16/B11*100</f>
        <v>70.40025676679842</v>
      </c>
      <c r="C42" s="58">
        <f t="shared" si="6"/>
        <v>1.9409301084280608</v>
      </c>
      <c r="D42" s="58">
        <f t="shared" si="6"/>
        <v>166.22975328890954</v>
      </c>
      <c r="E42" s="58">
        <f t="shared" si="6"/>
        <v>405.15813404974307</v>
      </c>
      <c r="F42" s="58">
        <f t="shared" si="6"/>
        <v>83.96233968672713</v>
      </c>
      <c r="G42" s="1028">
        <f t="shared" si="6"/>
        <v>1427.882608436172</v>
      </c>
      <c r="H42" s="101" t="s">
        <v>156</v>
      </c>
      <c r="I42" s="101" t="s">
        <v>209</v>
      </c>
    </row>
    <row r="43" spans="1:9" ht="11.25" customHeight="1">
      <c r="A43" s="54">
        <v>2004</v>
      </c>
      <c r="B43" s="1028">
        <f aca="true" t="shared" si="7" ref="B43:G43">B17/B11*100</f>
        <v>69.72046351475005</v>
      </c>
      <c r="C43" s="58">
        <f t="shared" si="7"/>
        <v>1.8799323922676772</v>
      </c>
      <c r="D43" s="58">
        <f t="shared" si="7"/>
        <v>163.44834666980708</v>
      </c>
      <c r="E43" s="58">
        <f t="shared" si="7"/>
        <v>412.82502294419976</v>
      </c>
      <c r="F43" s="58">
        <f t="shared" si="7"/>
        <v>67.44560981523689</v>
      </c>
      <c r="G43" s="1028">
        <f t="shared" si="7"/>
        <v>1676.1234472789106</v>
      </c>
      <c r="H43" s="101" t="s">
        <v>156</v>
      </c>
      <c r="I43" s="101" t="s">
        <v>209</v>
      </c>
    </row>
    <row r="44" spans="1:9" ht="11.25" customHeight="1">
      <c r="A44" s="54">
        <v>2005</v>
      </c>
      <c r="B44" s="1028">
        <f>B18/$B$11*100</f>
        <v>70.10802022376873</v>
      </c>
      <c r="C44" s="1028">
        <f>C18/$C$11*100</f>
        <v>1.9607602192109268</v>
      </c>
      <c r="D44" s="1028">
        <f>D18/$D$11*100</f>
        <v>157.06102979305413</v>
      </c>
      <c r="E44" s="1028">
        <f>E18/$E$11*100</f>
        <v>412.82502294419976</v>
      </c>
      <c r="F44" s="1028">
        <f>F18/$F$11*100</f>
        <v>73.86440230832646</v>
      </c>
      <c r="G44" s="1028">
        <f t="shared" si="5"/>
        <v>1777.8972493879212</v>
      </c>
      <c r="H44" s="101" t="s">
        <v>156</v>
      </c>
      <c r="I44" s="101" t="s">
        <v>209</v>
      </c>
    </row>
    <row r="45" spans="1:9" ht="11.25" customHeight="1">
      <c r="A45" s="54">
        <v>2006</v>
      </c>
      <c r="B45" s="1028">
        <f>B19/$B$11*100</f>
        <v>70.69337337252925</v>
      </c>
      <c r="C45" s="1028">
        <f>C19/$C$11*100</f>
        <v>1.8403024314430676</v>
      </c>
      <c r="D45" s="1028">
        <f>D19/$D$11*100</f>
        <v>156.14432510818924</v>
      </c>
      <c r="E45" s="1028">
        <f>E19/$E$11*100</f>
        <v>408.9327483847283</v>
      </c>
      <c r="F45" s="1028">
        <f>F19/$F$11*100</f>
        <v>73.8389835604481</v>
      </c>
      <c r="G45" s="1028">
        <f t="shared" si="5"/>
        <v>1984.6970865265505</v>
      </c>
      <c r="H45" s="101" t="s">
        <v>156</v>
      </c>
      <c r="I45" s="101" t="s">
        <v>209</v>
      </c>
    </row>
    <row r="46" spans="1:9" ht="11.25" customHeight="1">
      <c r="A46" s="54">
        <v>2007</v>
      </c>
      <c r="B46" s="1028">
        <f>B20/$B$11*100</f>
        <v>70.12311950462764</v>
      </c>
      <c r="C46" s="1028">
        <f>C20/$C$11*100</f>
        <v>2.236279510628733</v>
      </c>
      <c r="D46" s="1028">
        <f>D20/$D$11*100</f>
        <v>134.444861342361</v>
      </c>
      <c r="E46" s="1028">
        <f>E20/$E$11*100</f>
        <v>385.354146989721</v>
      </c>
      <c r="F46" s="1028">
        <f>F20/$F$11*100</f>
        <v>86.54844466708695</v>
      </c>
      <c r="G46" s="1028">
        <f t="shared" si="5"/>
        <v>2392.72288925557</v>
      </c>
      <c r="H46" s="101" t="s">
        <v>156</v>
      </c>
      <c r="I46" s="101" t="s">
        <v>209</v>
      </c>
    </row>
    <row r="47" spans="1:8" ht="11.25" customHeight="1">
      <c r="A47" s="51"/>
      <c r="B47" s="58"/>
      <c r="C47" s="58"/>
      <c r="D47" s="58"/>
      <c r="E47" s="58"/>
      <c r="F47" s="58"/>
      <c r="G47" s="58"/>
      <c r="H47" s="58"/>
    </row>
    <row r="48" spans="1:9" ht="11.25" customHeight="1">
      <c r="A48" s="1278" t="s">
        <v>71</v>
      </c>
      <c r="B48" s="1278"/>
      <c r="C48" s="1278"/>
      <c r="D48" s="1278"/>
      <c r="E48" s="1278"/>
      <c r="F48" s="1278"/>
      <c r="G48" s="1278"/>
      <c r="H48" s="1278"/>
      <c r="I48" s="1278"/>
    </row>
    <row r="50" spans="1:9" ht="11.25" customHeight="1">
      <c r="A50" s="54">
        <v>1990</v>
      </c>
      <c r="B50" s="61">
        <v>-11.08709064188156</v>
      </c>
      <c r="C50" s="62">
        <v>-15.025248850340532</v>
      </c>
      <c r="D50" s="63">
        <v>10.988618788912248</v>
      </c>
      <c r="E50" s="63">
        <v>-6.8558727987690276</v>
      </c>
      <c r="F50" s="63">
        <v>-12.522801510202356</v>
      </c>
      <c r="G50" s="59" t="s">
        <v>231</v>
      </c>
      <c r="H50" s="59" t="s">
        <v>231</v>
      </c>
      <c r="I50" s="59" t="s">
        <v>231</v>
      </c>
    </row>
    <row r="51" spans="1:9" ht="11.25" customHeight="1">
      <c r="A51" s="54">
        <v>1995</v>
      </c>
      <c r="B51" s="61">
        <v>2.1626299748815683</v>
      </c>
      <c r="C51" s="62">
        <v>-37.66370766011805</v>
      </c>
      <c r="D51" s="63">
        <v>5.711357531017796</v>
      </c>
      <c r="E51" s="63">
        <v>34.289018632583634</v>
      </c>
      <c r="F51" s="63">
        <v>1.8555775803144456</v>
      </c>
      <c r="G51" s="63">
        <f>G12/2069*100-100</f>
        <v>15.998066698888351</v>
      </c>
      <c r="H51" s="63">
        <f>H12/160*100-100</f>
        <v>-86.25</v>
      </c>
      <c r="I51" s="101" t="s">
        <v>209</v>
      </c>
    </row>
    <row r="52" spans="1:9" ht="11.25" customHeight="1">
      <c r="A52" s="54">
        <v>2000</v>
      </c>
      <c r="B52" s="61">
        <v>-1.6649619807526932</v>
      </c>
      <c r="C52" s="62">
        <v>-22.051338760359414</v>
      </c>
      <c r="D52" s="63">
        <v>-4.07842192955772</v>
      </c>
      <c r="E52" s="63">
        <v>-0.5539996491852435</v>
      </c>
      <c r="F52" s="63">
        <v>-1.1007046347537823</v>
      </c>
      <c r="G52" s="63">
        <v>67.14623147949322</v>
      </c>
      <c r="H52" s="63">
        <v>-25.353350059858215</v>
      </c>
      <c r="I52" s="101" t="s">
        <v>209</v>
      </c>
    </row>
    <row r="53" spans="1:9" ht="11.25" customHeight="1">
      <c r="A53" s="54">
        <v>2001</v>
      </c>
      <c r="B53" s="61">
        <v>2.564118017370646</v>
      </c>
      <c r="C53" s="62">
        <v>-17.80618905027532</v>
      </c>
      <c r="D53" s="63">
        <v>1.821755569023594</v>
      </c>
      <c r="E53" s="63">
        <v>3.8741884067431585</v>
      </c>
      <c r="F53" s="63">
        <v>2.3213771215610564</v>
      </c>
      <c r="G53" s="63">
        <f aca="true" t="shared" si="8" ref="G53:H59">G14/G13*100-100</f>
        <v>16.5082219938335</v>
      </c>
      <c r="H53" s="63">
        <f t="shared" si="8"/>
        <v>-16.234558310071463</v>
      </c>
      <c r="I53" s="101" t="s">
        <v>209</v>
      </c>
    </row>
    <row r="54" spans="1:9" ht="11.25" customHeight="1">
      <c r="A54" s="54">
        <v>2002</v>
      </c>
      <c r="B54" s="61">
        <v>4.7687002042861195</v>
      </c>
      <c r="C54" s="62">
        <v>-0.3948369769473601</v>
      </c>
      <c r="D54" s="63">
        <v>-3.652140294711046</v>
      </c>
      <c r="E54" s="61">
        <v>0.3137730907790228</v>
      </c>
      <c r="F54" s="63">
        <v>23.55658997545372</v>
      </c>
      <c r="G54" s="63">
        <f t="shared" si="8"/>
        <v>89.60194067703165</v>
      </c>
      <c r="H54" s="63">
        <f t="shared" si="8"/>
        <v>-88.49908427446607</v>
      </c>
      <c r="I54" s="101" t="s">
        <v>209</v>
      </c>
    </row>
    <row r="55" spans="1:9" ht="11.25" customHeight="1">
      <c r="A55" s="54">
        <v>2003</v>
      </c>
      <c r="B55" s="61">
        <f>B16/B15*100-100</f>
        <v>3.656249072497687</v>
      </c>
      <c r="C55" s="62">
        <f aca="true" t="shared" si="9" ref="C55:H55">C16/C15*100-100</f>
        <v>-11.180600765663058</v>
      </c>
      <c r="D55" s="63">
        <f t="shared" si="9"/>
        <v>-3.8846128339754813</v>
      </c>
      <c r="E55" s="61">
        <f t="shared" si="9"/>
        <v>1.8974025655034126</v>
      </c>
      <c r="F55" s="63">
        <f t="shared" si="9"/>
        <v>-0.9888442723556778</v>
      </c>
      <c r="G55" s="63">
        <f t="shared" si="9"/>
        <v>62.01215289671251</v>
      </c>
      <c r="H55" s="63">
        <f t="shared" si="9"/>
        <v>574.0990389749066</v>
      </c>
      <c r="I55" s="101" t="s">
        <v>209</v>
      </c>
    </row>
    <row r="56" spans="1:9" ht="11.25" customHeight="1">
      <c r="A56" s="54">
        <v>2004</v>
      </c>
      <c r="B56" s="61">
        <f>B17/B16*100-100</f>
        <v>-0.9656118930079884</v>
      </c>
      <c r="C56" s="62">
        <f aca="true" t="shared" si="10" ref="C56:I56">C17/C16*100-100</f>
        <v>-3.142705442896414</v>
      </c>
      <c r="D56" s="63">
        <f t="shared" si="10"/>
        <v>-1.673230311704998</v>
      </c>
      <c r="E56" s="61">
        <f t="shared" si="10"/>
        <v>1.8923201214850423</v>
      </c>
      <c r="F56" s="63">
        <f t="shared" si="10"/>
        <v>-19.67159316083378</v>
      </c>
      <c r="G56" s="63">
        <f t="shared" si="10"/>
        <v>17.38524143203996</v>
      </c>
      <c r="H56" s="63">
        <f t="shared" si="10"/>
        <v>-25.510113160474035</v>
      </c>
      <c r="I56" s="63">
        <f t="shared" si="10"/>
        <v>-37.05153211115185</v>
      </c>
    </row>
    <row r="57" spans="1:9" ht="11.25" customHeight="1">
      <c r="A57" s="54">
        <v>2005</v>
      </c>
      <c r="B57" s="61">
        <f aca="true" t="shared" si="11" ref="B57:F59">B18/B17*100-100</f>
        <v>0.555872249668397</v>
      </c>
      <c r="C57" s="63">
        <f t="shared" si="11"/>
        <v>4.299507113963315</v>
      </c>
      <c r="D57" s="63">
        <f t="shared" si="11"/>
        <v>-3.9078504046641456</v>
      </c>
      <c r="E57" s="63">
        <f t="shared" si="11"/>
        <v>0</v>
      </c>
      <c r="F57" s="63">
        <f t="shared" si="11"/>
        <v>9.516990817747</v>
      </c>
      <c r="G57" s="63">
        <f t="shared" si="8"/>
        <v>6.071975323430664</v>
      </c>
      <c r="H57" s="63">
        <f t="shared" si="8"/>
        <v>7.655502392344516</v>
      </c>
      <c r="I57" s="63">
        <f>I18/I17*100-100</f>
        <v>19.67830341377281</v>
      </c>
    </row>
    <row r="58" spans="1:9" ht="11.25" customHeight="1">
      <c r="A58" s="54">
        <v>2006</v>
      </c>
      <c r="B58" s="61">
        <f t="shared" si="11"/>
        <v>0.8349303644464783</v>
      </c>
      <c r="C58" s="63">
        <f t="shared" si="11"/>
        <v>-6.143422667782147</v>
      </c>
      <c r="D58" s="63">
        <f t="shared" si="11"/>
        <v>-0.5836614506302169</v>
      </c>
      <c r="E58" s="63">
        <f t="shared" si="11"/>
        <v>-0.9428388162404246</v>
      </c>
      <c r="F58" s="63">
        <f t="shared" si="11"/>
        <v>-0.03441271720070915</v>
      </c>
      <c r="G58" s="63">
        <f t="shared" si="8"/>
        <v>11.631709155848284</v>
      </c>
      <c r="H58" s="63">
        <f t="shared" si="8"/>
        <v>-7.082716049382725</v>
      </c>
      <c r="I58" s="63">
        <f>I19/I18*100-100</f>
        <v>-43.89541808636369</v>
      </c>
    </row>
    <row r="59" spans="1:9" ht="11.25" customHeight="1">
      <c r="A59" s="54">
        <v>2007</v>
      </c>
      <c r="B59" s="61">
        <f t="shared" si="11"/>
        <v>-0.8066581642618473</v>
      </c>
      <c r="C59" s="63">
        <f t="shared" si="11"/>
        <v>21.516956801234087</v>
      </c>
      <c r="D59" s="63">
        <f t="shared" si="11"/>
        <v>-13.897055657189668</v>
      </c>
      <c r="E59" s="63">
        <f t="shared" si="11"/>
        <v>-5.765887297640518</v>
      </c>
      <c r="F59" s="63">
        <f t="shared" si="11"/>
        <v>17.212399864949774</v>
      </c>
      <c r="G59" s="63">
        <f t="shared" si="8"/>
        <v>20.55859332383622</v>
      </c>
      <c r="H59" s="63">
        <f t="shared" si="8"/>
        <v>-1.8774165260486484</v>
      </c>
      <c r="I59" s="63">
        <f>I20/I19*100-100</f>
        <v>312.5690993661212</v>
      </c>
    </row>
    <row r="78" ht="11.25" customHeight="1">
      <c r="A78" s="1035"/>
    </row>
    <row r="82" ht="11.25" customHeight="1">
      <c r="A82" s="1035"/>
    </row>
  </sheetData>
  <mergeCells count="7">
    <mergeCell ref="A3:I3"/>
    <mergeCell ref="A22:I22"/>
    <mergeCell ref="A35:I35"/>
    <mergeCell ref="A48:I48"/>
    <mergeCell ref="A9:I9"/>
    <mergeCell ref="A6:A7"/>
    <mergeCell ref="C6:I6"/>
  </mergeCells>
  <printOptions/>
  <pageMargins left="0.7874015748031497" right="0.7874015748031497" top="0.6692913385826772" bottom="0.1968503937007874" header="0.5118110236220472" footer="0.5118110236220472"/>
  <pageSetup horizontalDpi="600" verticalDpi="600" orientation="portrait" paperSize="9" r:id="rId1"/>
  <headerFooter alignWithMargins="0">
    <oddHeader>&amp;C&amp;9- 13 -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slt3b3</dc:creator>
  <cp:keywords/>
  <dc:description/>
  <cp:lastModifiedBy>slt1h4</cp:lastModifiedBy>
  <cp:lastPrinted>2009-12-17T09:29:25Z</cp:lastPrinted>
  <dcterms:created xsi:type="dcterms:W3CDTF">2001-01-25T14:01:41Z</dcterms:created>
  <dcterms:modified xsi:type="dcterms:W3CDTF">2010-01-06T10:42:03Z</dcterms:modified>
  <cp:category/>
  <cp:version/>
  <cp:contentType/>
  <cp:contentStatus/>
</cp:coreProperties>
</file>