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0.xml" ContentType="application/vnd.openxmlformats-officedocument.drawing+xml"/>
  <Override PartName="/xl/worksheets/sheet29.xml" ContentType="application/vnd.openxmlformats-officedocument.spreadsheetml.worksheet+xml"/>
  <Override PartName="/xl/drawings/drawing31.xml" ContentType="application/vnd.openxmlformats-officedocument.drawing+xml"/>
  <Override PartName="/xl/worksheets/sheet30.xml" ContentType="application/vnd.openxmlformats-officedocument.spreadsheetml.worksheet+xml"/>
  <Override PartName="/xl/drawings/drawing3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10" windowHeight="6765" activeTab="0"/>
  </bookViews>
  <sheets>
    <sheet name="Impressum" sheetId="1" r:id="rId1"/>
    <sheet name="Inhaltsverz." sheetId="2" r:id="rId2"/>
    <sheet name="Vorbemerk." sheetId="3" r:id="rId3"/>
    <sheet name="Graf01" sheetId="4" r:id="rId4"/>
    <sheet name="Graf02+03"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 sheetId="16" r:id="rId16"/>
    <sheet name="Tab12" sheetId="17" r:id="rId17"/>
    <sheet name="Tab13" sheetId="18" r:id="rId18"/>
    <sheet name="Tab14" sheetId="19" r:id="rId19"/>
    <sheet name="Tab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 name="Tab24" sheetId="29" r:id="rId29"/>
    <sheet name="Tab25" sheetId="30" r:id="rId30"/>
    <sheet name="Tab26" sheetId="31" r:id="rId31"/>
    <sheet name="Tab27" sheetId="32" r:id="rId32"/>
    <sheet name="DatenGraf01" sheetId="33" r:id="rId33"/>
    <sheet name="DatenGraf02+03" sheetId="34" r:id="rId34"/>
  </sheets>
  <definedNames>
    <definedName name="_xlnm.Print_Area" localSheetId="1">'Inhaltsverz.'!$A$1:$H$98</definedName>
    <definedName name="_xlnm.Print_Area" localSheetId="5">'Tab01'!$A$1:$H$73</definedName>
    <definedName name="_xlnm.Print_Area" localSheetId="7">'Tab03'!$A$1:$J$83</definedName>
    <definedName name="_xlnm.Print_Area" localSheetId="17">'Tab13'!$A$1:$J$380</definedName>
    <definedName name="_xlnm.Print_Area" localSheetId="20">'Tab16'!$A$1:$T$152</definedName>
    <definedName name="_xlnm.Print_Area" localSheetId="24">'Tab20'!$A$1:$P$62</definedName>
    <definedName name="_xlnm.Print_Area" localSheetId="27">'Tab23'!$A$1:$I$73</definedName>
    <definedName name="_xlnm.Print_Area" localSheetId="30">'Tab26'!$A$1:$H$77</definedName>
    <definedName name="_xlnm.Print_Area" localSheetId="31">'Tab27'!$A$1:$H$78</definedName>
  </definedNames>
  <calcPr fullCalcOnLoad="1"/>
</workbook>
</file>

<file path=xl/sharedStrings.xml><?xml version="1.0" encoding="utf-8"?>
<sst xmlns="http://schemas.openxmlformats.org/spreadsheetml/2006/main" count="7095" uniqueCount="988">
  <si>
    <t>58</t>
  </si>
  <si>
    <t xml:space="preserve"> 39 - 41</t>
  </si>
  <si>
    <t>71</t>
  </si>
  <si>
    <t xml:space="preserve"> 41 - 43</t>
  </si>
  <si>
    <t xml:space="preserve"> 43 - 45</t>
  </si>
  <si>
    <t xml:space="preserve"> 45 - 47</t>
  </si>
  <si>
    <t xml:space="preserve"> 47 - 49</t>
  </si>
  <si>
    <t>66</t>
  </si>
  <si>
    <t xml:space="preserve"> 49 - 51</t>
  </si>
  <si>
    <t>55</t>
  </si>
  <si>
    <t xml:space="preserve"> 51 - 53</t>
  </si>
  <si>
    <t xml:space="preserve"> 53 - 55</t>
  </si>
  <si>
    <t>52</t>
  </si>
  <si>
    <t xml:space="preserve"> 55 - 57</t>
  </si>
  <si>
    <t xml:space="preserve"> 57 - 59</t>
  </si>
  <si>
    <t>27</t>
  </si>
  <si>
    <t xml:space="preserve"> 59 - 61</t>
  </si>
  <si>
    <t xml:space="preserve"> 61 - 63</t>
  </si>
  <si>
    <t xml:space="preserve">23. Beschäftigte des öffentlichen Dienstes am 30.6.2003 nach </t>
  </si>
  <si>
    <t>Beschäftigungsbereichen, Kreisen und Geschlecht</t>
  </si>
  <si>
    <t>Rechtlich
selbständige
öffentliche
Unternehmen
in privater RF</t>
  </si>
  <si>
    <t>Gemeinden/</t>
  </si>
  <si>
    <t>Zweck-</t>
  </si>
  <si>
    <t>Gemeindeverbände</t>
  </si>
  <si>
    <t>verbände</t>
  </si>
  <si>
    <t xml:space="preserve"> Stadt Erfurt</t>
  </si>
  <si>
    <t xml:space="preserve"> Stadt Gera</t>
  </si>
  <si>
    <t>35</t>
  </si>
  <si>
    <t xml:space="preserve"> Stadt Jena</t>
  </si>
  <si>
    <t xml:space="preserve"> Stadt Suhl</t>
  </si>
  <si>
    <t>26</t>
  </si>
  <si>
    <t>13</t>
  </si>
  <si>
    <t xml:space="preserve"> Stadt Weimar</t>
  </si>
  <si>
    <t>114</t>
  </si>
  <si>
    <t>31</t>
  </si>
  <si>
    <t xml:space="preserve"> Stadt Eisenach</t>
  </si>
  <si>
    <t>44</t>
  </si>
  <si>
    <t>11</t>
  </si>
  <si>
    <t xml:space="preserve">  Eichsfeld</t>
  </si>
  <si>
    <t>93</t>
  </si>
  <si>
    <t>20</t>
  </si>
  <si>
    <t xml:space="preserve"> Nordhausen</t>
  </si>
  <si>
    <t>109</t>
  </si>
  <si>
    <t xml:space="preserve"> Wartburgkreis</t>
  </si>
  <si>
    <t>158</t>
  </si>
  <si>
    <t>48</t>
  </si>
  <si>
    <t xml:space="preserve"> Unstrut-Hainich-Kreis</t>
  </si>
  <si>
    <t>137</t>
  </si>
  <si>
    <t>41</t>
  </si>
  <si>
    <t xml:space="preserve"> Kyffhäuserkreis</t>
  </si>
  <si>
    <t>96</t>
  </si>
  <si>
    <t>24</t>
  </si>
  <si>
    <t xml:space="preserve"> Schmalkalden-Meiningen</t>
  </si>
  <si>
    <t>298</t>
  </si>
  <si>
    <t xml:space="preserve"> Gotha</t>
  </si>
  <si>
    <t xml:space="preserve"> Sömmerda</t>
  </si>
  <si>
    <t xml:space="preserve"> Hildburghausen</t>
  </si>
  <si>
    <t>117</t>
  </si>
  <si>
    <t xml:space="preserve"> Ilm-Kreis</t>
  </si>
  <si>
    <t>182</t>
  </si>
  <si>
    <t>39</t>
  </si>
  <si>
    <t xml:space="preserve"> Weimarer Land</t>
  </si>
  <si>
    <t xml:space="preserve"> Sonneberg</t>
  </si>
  <si>
    <t>135</t>
  </si>
  <si>
    <t>38</t>
  </si>
  <si>
    <t xml:space="preserve"> Saalfeld-Rudolstadt</t>
  </si>
  <si>
    <t>159</t>
  </si>
  <si>
    <t>47</t>
  </si>
  <si>
    <t xml:space="preserve"> Saale-Holzland-Kreis</t>
  </si>
  <si>
    <t>67</t>
  </si>
  <si>
    <t xml:space="preserve"> Saale-Orla-Kreis</t>
  </si>
  <si>
    <t>175</t>
  </si>
  <si>
    <t>60</t>
  </si>
  <si>
    <t xml:space="preserve"> Greiz</t>
  </si>
  <si>
    <t>98</t>
  </si>
  <si>
    <t xml:space="preserve"> Altenburger Land</t>
  </si>
  <si>
    <t>77</t>
  </si>
  <si>
    <t xml:space="preserve"> Thüringen</t>
  </si>
  <si>
    <t xml:space="preserve"> Außerhalb Thüringens</t>
  </si>
  <si>
    <t>24. Vollzeitbeschäftigte des öffentlichen Dienstes am 30.6.2003 nach Beschäftigungsbereichen,</t>
  </si>
  <si>
    <t>Geschlecht und Einstufungen</t>
  </si>
  <si>
    <t>Mittelbarer
Dienst</t>
  </si>
  <si>
    <t>insge-</t>
  </si>
  <si>
    <t>samt</t>
  </si>
  <si>
    <t>Höherer Dienst</t>
  </si>
  <si>
    <t>B11 - B1, R10 - R3, C4</t>
  </si>
  <si>
    <t>A16, R2, C3</t>
  </si>
  <si>
    <t>A15, R1, C2</t>
  </si>
  <si>
    <t>A14, C1</t>
  </si>
  <si>
    <t xml:space="preserve">Preis: 0,00 EUR </t>
  </si>
  <si>
    <t>A13</t>
  </si>
  <si>
    <t>In Ausbildung</t>
  </si>
  <si>
    <t>Gehobener Dienst</t>
  </si>
  <si>
    <t>A16"L"-A13"L", A14"S", A13"S"</t>
  </si>
  <si>
    <t>18</t>
  </si>
  <si>
    <t>A12</t>
  </si>
  <si>
    <t>A11</t>
  </si>
  <si>
    <t>A10</t>
  </si>
  <si>
    <t>A9</t>
  </si>
  <si>
    <t>Mittlerer Dienst</t>
  </si>
  <si>
    <t>A9"S"+ Z, A9"S"</t>
  </si>
  <si>
    <t>230</t>
  </si>
  <si>
    <t>A8</t>
  </si>
  <si>
    <t>A7</t>
  </si>
  <si>
    <t>A6</t>
  </si>
  <si>
    <t>A5</t>
  </si>
  <si>
    <t>Einfacher Dienst</t>
  </si>
  <si>
    <t>A6"S", A5"S"</t>
  </si>
  <si>
    <t>22</t>
  </si>
  <si>
    <t>64</t>
  </si>
  <si>
    <t>21</t>
  </si>
  <si>
    <t>A4</t>
  </si>
  <si>
    <t>A3</t>
  </si>
  <si>
    <t>A2</t>
  </si>
  <si>
    <t>9</t>
  </si>
  <si>
    <t xml:space="preserve">   darunter in Ausbildung</t>
  </si>
  <si>
    <t>Noch: 24. Vollzeitbeschäftigte des öffentlichen Dienstes am 30.6.2003 nach Beschäftigungsbereichen,</t>
  </si>
  <si>
    <t>BAT I, außertariflich</t>
  </si>
  <si>
    <t>BAT Ia</t>
  </si>
  <si>
    <t>BAT Ib</t>
  </si>
  <si>
    <t>BAT II, IIa</t>
  </si>
  <si>
    <t>BAT IIb</t>
  </si>
  <si>
    <t>BAT II"S", IIa"S", Kr. XIII</t>
  </si>
  <si>
    <t>BAT III, Kr. XII</t>
  </si>
  <si>
    <t>BAT IVa, Kr. XI, X</t>
  </si>
  <si>
    <t>BAT IVb, Kr. IX</t>
  </si>
  <si>
    <t>BAT Va</t>
  </si>
  <si>
    <t>115</t>
  </si>
  <si>
    <t>84</t>
  </si>
  <si>
    <t>BAT Vb, Kr. VIII, VII</t>
  </si>
  <si>
    <t>BAT Vb"S", Kr. VII"S"</t>
  </si>
  <si>
    <t>81</t>
  </si>
  <si>
    <t>57</t>
  </si>
  <si>
    <t>167</t>
  </si>
  <si>
    <t>149</t>
  </si>
  <si>
    <t>BAT Vc, Kr. VI</t>
  </si>
  <si>
    <t>BAT VIa, VIb, Kr.Va, V, IV</t>
  </si>
  <si>
    <t>BAT VII, Kr. III</t>
  </si>
  <si>
    <t>BAT VIII</t>
  </si>
  <si>
    <t>BAT VIII"S"</t>
  </si>
  <si>
    <t>BAT IXa, Kr. II</t>
  </si>
  <si>
    <t>BAT IX, IXb, Kr. I</t>
  </si>
  <si>
    <t>BAT X</t>
  </si>
  <si>
    <t>23</t>
  </si>
  <si>
    <t>Angestellte zusammen</t>
  </si>
  <si>
    <t>1) einschließlich Dienstordnungsangestellte</t>
  </si>
  <si>
    <t>2) ohne Angabe einer Vergütungs- oder Lohngruppe der Tarifverträge des öffentlichen Dienstes</t>
  </si>
  <si>
    <t>MTArb, BMT-G</t>
  </si>
  <si>
    <t>9, 8a, 8</t>
  </si>
  <si>
    <t>7a, 7</t>
  </si>
  <si>
    <t>82</t>
  </si>
  <si>
    <t>6a, 6</t>
  </si>
  <si>
    <t>5a, 5</t>
  </si>
  <si>
    <t>8</t>
  </si>
  <si>
    <t>4a, 4</t>
  </si>
  <si>
    <t>3a, 3</t>
  </si>
  <si>
    <t>2a</t>
  </si>
  <si>
    <t>1a, 1</t>
  </si>
  <si>
    <t>Arbeiter zusammen</t>
  </si>
  <si>
    <t>1) ohne Angabe einer Vergütungs- oder Lohngruppe der Tarifverträge des öffentlichen Dienstes</t>
  </si>
  <si>
    <r>
      <t xml:space="preserve">Angestellte </t>
    </r>
    <r>
      <rPr>
        <b/>
        <vertAlign val="superscript"/>
        <sz val="8"/>
        <rFont val="Helvetica"/>
        <family val="2"/>
      </rPr>
      <t>1)</t>
    </r>
  </si>
  <si>
    <r>
      <t xml:space="preserve">Sonstige </t>
    </r>
    <r>
      <rPr>
        <vertAlign val="superscript"/>
        <sz val="8"/>
        <rFont val="Helvetica"/>
        <family val="0"/>
      </rPr>
      <t>2)</t>
    </r>
  </si>
  <si>
    <r>
      <t xml:space="preserve">Sonstige </t>
    </r>
    <r>
      <rPr>
        <vertAlign val="superscript"/>
        <sz val="8"/>
        <rFont val="Helvetica"/>
        <family val="0"/>
      </rPr>
      <t>1)</t>
    </r>
  </si>
  <si>
    <t>- 58 -</t>
  </si>
  <si>
    <t>25. Vollzeitäquivalent der Beschäftigten im öffentlichen Dienst am 30.6.2003</t>
  </si>
  <si>
    <t>Beschäftigungsbereich</t>
  </si>
  <si>
    <t>Richter/</t>
  </si>
  <si>
    <t>Sozialversicherungen</t>
  </si>
  <si>
    <t>rechtlich selbständige Einrichtungen in</t>
  </si>
  <si>
    <t xml:space="preserve">  öffentlich-rechtlicher Rechtsform</t>
  </si>
  <si>
    <t>1) einschl. Bundeseisenbahnvermögen</t>
  </si>
  <si>
    <t>2) mit kaufmännischem Rechnungswesen</t>
  </si>
  <si>
    <r>
      <t xml:space="preserve">Bund </t>
    </r>
    <r>
      <rPr>
        <vertAlign val="superscript"/>
        <sz val="8"/>
        <rFont val="Helvetica"/>
        <family val="0"/>
      </rPr>
      <t>1)</t>
    </r>
  </si>
  <si>
    <r>
      <t xml:space="preserve">Einrichtungen und Unternehmen </t>
    </r>
    <r>
      <rPr>
        <vertAlign val="superscript"/>
        <sz val="8"/>
        <rFont val="Helvetica"/>
        <family val="0"/>
      </rPr>
      <t>2)</t>
    </r>
  </si>
  <si>
    <r>
      <t xml:space="preserve">Krankenhäuser </t>
    </r>
    <r>
      <rPr>
        <vertAlign val="superscript"/>
        <sz val="8"/>
        <rFont val="Helvetica"/>
        <family val="0"/>
      </rPr>
      <t>2)</t>
    </r>
  </si>
  <si>
    <t>- 59 -</t>
  </si>
  <si>
    <t>26. Vollzeitäquivalent der Beschäftigten des Landes am 30.6.2003</t>
  </si>
  <si>
    <t>nach Dienstverhältnis, Aufgabenbereichen und Geschlecht</t>
  </si>
  <si>
    <t>An-</t>
  </si>
  <si>
    <t>und</t>
  </si>
  <si>
    <t>gestellte</t>
  </si>
  <si>
    <t xml:space="preserve">   öffentliche Sicherheit und Ordnung</t>
  </si>
  <si>
    <t xml:space="preserve">   Kultureinrichtungen einschl. Kulturverwaltung,</t>
  </si>
  <si>
    <t xml:space="preserve">     -förderung und Denkmalschutz</t>
  </si>
  <si>
    <t xml:space="preserve">Wohnungswesen, Städtebau, Raumordung </t>
  </si>
  <si>
    <t>3324</t>
  </si>
  <si>
    <t>599</t>
  </si>
  <si>
    <t xml:space="preserve">1) einschließlich Verwaltung - 2) mit kaufmännischem Rechnungswesen </t>
  </si>
  <si>
    <t xml:space="preserve"> - 60 -</t>
  </si>
  <si>
    <t xml:space="preserve">27. Vollzeitäquivalent der Beschäftigten der Gemeinden und Gemeindeverbände </t>
  </si>
  <si>
    <t>am 30.6.2003 nach Dienstverhältnis, Aufgabenbereichen und Geschlecht</t>
  </si>
  <si>
    <t>Landesdienst</t>
  </si>
  <si>
    <t>Sozi</t>
  </si>
  <si>
    <t>Gem/GV</t>
  </si>
  <si>
    <t>ZV</t>
  </si>
  <si>
    <t>unter 25</t>
  </si>
  <si>
    <t>25 bis 35</t>
  </si>
  <si>
    <t>35 bis 45</t>
  </si>
  <si>
    <t>45 bis 55</t>
  </si>
  <si>
    <t>55 bis 63</t>
  </si>
  <si>
    <t>63 und mehr</t>
  </si>
  <si>
    <t>Inhaltsverzeichnis</t>
  </si>
  <si>
    <t>Seite</t>
  </si>
  <si>
    <t>Vorbemerkungen</t>
  </si>
  <si>
    <t xml:space="preserve">             3</t>
  </si>
  <si>
    <t xml:space="preserve">             7</t>
  </si>
  <si>
    <t>Grafik</t>
  </si>
  <si>
    <t xml:space="preserve">             8</t>
  </si>
  <si>
    <t>Tabellen</t>
  </si>
  <si>
    <t>Personal im öffentlichen Dienst nach Beschäftigungsbereichen</t>
  </si>
  <si>
    <t xml:space="preserve">             9</t>
  </si>
  <si>
    <t>Umfang der Tätigkeit</t>
  </si>
  <si>
    <t xml:space="preserve">           10</t>
  </si>
  <si>
    <t>Personal des Landes nach Umfang der Tätigkeit, Aufgabenbereichen und</t>
  </si>
  <si>
    <t>Geschlecht</t>
  </si>
  <si>
    <t>Personal der Gemeinden und Gemeindeverbände nach Geschlecht, Dienstverhältnis,</t>
  </si>
  <si>
    <t xml:space="preserve">Personal der Gemeinden und Gemeindeverbände nach Umfang der Tätigkeit, </t>
  </si>
  <si>
    <t>Aufgabenbereichen und Geschlecht</t>
  </si>
  <si>
    <t>Personal der Gemeinden und Gemeindeverbände nach Umfang der Tätigkeit,</t>
  </si>
  <si>
    <t>Personal der Gemeinden und Gemeindeverbände nach Anteil der AFG-Beschäftigten,</t>
  </si>
  <si>
    <t>nach Gemeindegrößenklassen und nach Geschlecht</t>
  </si>
  <si>
    <t>und Beschäftigungsbereichen</t>
  </si>
  <si>
    <t>10.</t>
  </si>
  <si>
    <t>Dienstverhältnis, Laufbahngruppen sowie nach Umfang der Tätigkeit</t>
  </si>
  <si>
    <t>11.</t>
  </si>
  <si>
    <t>Aufgabenbereichen</t>
  </si>
  <si>
    <t>12.</t>
  </si>
  <si>
    <t>Einzelplänen und Kapiteln des Landeshaushaltes</t>
  </si>
  <si>
    <t>13.</t>
  </si>
  <si>
    <t xml:space="preserve">14. </t>
  </si>
  <si>
    <t>15.</t>
  </si>
  <si>
    <t>16.</t>
  </si>
  <si>
    <t>Dienstverhältnisses und Aufgabenbereichen</t>
  </si>
  <si>
    <t>17.</t>
  </si>
  <si>
    <t>und Dienstverhältnis</t>
  </si>
  <si>
    <t>19.</t>
  </si>
  <si>
    <t>20.</t>
  </si>
  <si>
    <t>21.</t>
  </si>
  <si>
    <t>Alters- und Laufbahngruppen</t>
  </si>
  <si>
    <t>22.</t>
  </si>
  <si>
    <t>23.</t>
  </si>
  <si>
    <t xml:space="preserve">  1.</t>
  </si>
  <si>
    <t xml:space="preserve">  9.</t>
  </si>
  <si>
    <t xml:space="preserve">  8.</t>
  </si>
  <si>
    <t xml:space="preserve">  7.</t>
  </si>
  <si>
    <t xml:space="preserve">  6.</t>
  </si>
  <si>
    <t xml:space="preserve">  5.</t>
  </si>
  <si>
    <t xml:space="preserve">  4.</t>
  </si>
  <si>
    <t xml:space="preserve">  3.</t>
  </si>
  <si>
    <t xml:space="preserve">  2.</t>
  </si>
  <si>
    <t>24.</t>
  </si>
  <si>
    <t>bereichen, Geschlecht und Einstufungen</t>
  </si>
  <si>
    <t>bereichen, Kreisen und Geschlecht</t>
  </si>
  <si>
    <t>18.</t>
  </si>
  <si>
    <t>Personal des Landes nach Altersgruppen am 30.6.2003</t>
  </si>
  <si>
    <t>Personal der Gemeinden und Gemeindeverbände nach Altersgruppen am 30.6.2003</t>
  </si>
  <si>
    <t>Laufbahngruppen sowie Umfang der Tätigkeit</t>
  </si>
  <si>
    <t>Körperschaftsgruppen und Gemeindegrößenklassen</t>
  </si>
  <si>
    <t xml:space="preserve">Personal im öffentlichen Dienst am 30.6.2003 nach Dienstverhältnis </t>
  </si>
  <si>
    <t xml:space="preserve">Personal des Landes am 30.6.2003 nach Dienstverhältnis, Laufbahngruppen, </t>
  </si>
  <si>
    <t>Personal des Landes am 30.6.2003 nach Beschäftigungsbereichen, Geschlecht,</t>
  </si>
  <si>
    <t>Personal des Landes am 30.6.2003 nach Dauer des Dienstverhältnisses und</t>
  </si>
  <si>
    <t>Personal der Gemeinden und Gemeindeverbände am 30.6.2003 nach Umfang der</t>
  </si>
  <si>
    <t>Tätigkeit, Dienstverhältnis, Beschäftigungsbereichen und Gemeindegrößenklassen</t>
  </si>
  <si>
    <t>Personal der Gemeinden und Gemeindeverbände am 30.6.2003 nach Beschäftigungs-</t>
  </si>
  <si>
    <t>bereichen, Dienstverhältnis, Laufbahngruppen sowie nach Umfang der Tätigkeit</t>
  </si>
  <si>
    <t xml:space="preserve">Personal der Gemeinden und Gemeindeverbände am 30.6.2003 nach Dauer des </t>
  </si>
  <si>
    <t>Personal des Landes am 30.6.2003 nach Altersgruppen und Dienstverhältnis</t>
  </si>
  <si>
    <t>Personal der Gemeinden/Gemeindeverbände am 30.6.2003 nach Altersgruppen</t>
  </si>
  <si>
    <t>Personal der kommunalen Zweckverbände am 30.6.2003 nach Altersgruppen</t>
  </si>
  <si>
    <t>Vollzeitbeschäftigte des Landes am 30.6.2003 nach Alters- und Laufbahngruppen</t>
  </si>
  <si>
    <t>Vollzeitbeschäftigte der Gemeinden/Gemeindeverbände am 30.6.2003 nach</t>
  </si>
  <si>
    <t>Vollzeitbeschäftigte der kommunalen Zweckverbände am 30.6.2003 nach</t>
  </si>
  <si>
    <t>Beschäftigte des öffentlichen Dienstes am 30.6.2003 nach Beschäftigungs-</t>
  </si>
  <si>
    <t>Vollzeitbeschäftigte des öffentlichen Dienstes am 30.6.2003 nach Beschäftigungs-</t>
  </si>
  <si>
    <t>Personal des Landes nach Geschlecht, Dienstverhältnis, Laufbahngruppen sowie</t>
  </si>
  <si>
    <t>Entwickung des Personals im öffentlichen Dienst des Landes Thüringen 1999 bis 2003</t>
  </si>
  <si>
    <t>Vollzeitbeschäftigte des Landes am 30.6.2003 nach Dienstverhältnis sowie</t>
  </si>
  <si>
    <t>Teilzeitbeschäftigte des Landes am 30.6.2003 nach Dienstverhältnis sowie</t>
  </si>
  <si>
    <t>25.</t>
  </si>
  <si>
    <t>26.</t>
  </si>
  <si>
    <t>Dienstverhältnis, Aufgabenbereichen und Geschlecht</t>
  </si>
  <si>
    <t>27.</t>
  </si>
  <si>
    <t>Dienstverhältnis und Beschäftigungsbereichen</t>
  </si>
  <si>
    <t>1.</t>
  </si>
  <si>
    <t>2.</t>
  </si>
  <si>
    <t>3.</t>
  </si>
  <si>
    <t xml:space="preserve">Vollzeitäquivalent der Beschäftigten im öffentlichen Dienst am 30.6.2003 nach </t>
  </si>
  <si>
    <t xml:space="preserve">Vollzeitäquivalent der Beschäftigten des Landes am 30.6.2003 nach </t>
  </si>
  <si>
    <t xml:space="preserve">Vollzeitäquivalent der Beschäftigten der Gemeinden und Gemeindeverbände am 30.6.2003 nach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</si>
  <si>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</si>
  <si>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</si>
  <si>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</si>
  <si>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</si>
  <si>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</si>
  <si>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</si>
  <si>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</si>
  <si>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</si>
  <si>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</si>
  <si>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</si>
  <si>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</si>
  <si>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</si>
  <si>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</si>
  <si>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</si>
  <si>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Personal des öffentlichen Dienstes in Thüringen am 30.6.2003</t>
  </si>
  <si>
    <t>Erscheinungsweise: jährlich</t>
  </si>
  <si>
    <t>- 3 -</t>
  </si>
  <si>
    <t>Mit dieser Veröffentlichung wird über das Personal des Bundes, des Landes und der kommunalen Körperschaften informiert.</t>
  </si>
  <si>
    <t>In die Personalstandstatistik wurden folgende Beschäftigungsbereiche einbezogen:</t>
  </si>
  <si>
    <t>- Land,</t>
  </si>
  <si>
    <t>- Gemeinden und Gemeindeverbände,</t>
  </si>
  <si>
    <t>- Zweckverbände und andere juristische Personen zwischengemeindlicher Zusammenarbeit,</t>
  </si>
  <si>
    <t xml:space="preserve">  Sozialversicherungsträger unter Aufsicht des Landes,</t>
  </si>
  <si>
    <t>- Rechtlich selbständige Einrichtungen in öffentlich-rechtlicher Rechtsform unter Aufsicht des Landes, ab 2001</t>
  </si>
  <si>
    <t xml:space="preserve">  einschließlich Stiftungen des öffentlichen Rechts,</t>
  </si>
  <si>
    <t>- Staatliche und kommunale Fonds, Einrichtungen und wirtschaftliche Unternehmen in rechtlich selbständiger</t>
  </si>
  <si>
    <t xml:space="preserve">  Form, an denen Land, Gemeinden und Gemeindeverbände und Zweckverbände mit mehr als 50 von Hundert</t>
  </si>
  <si>
    <t xml:space="preserve">  des Nennkapitals oder des Stimmrechts beteiligt sind,</t>
  </si>
  <si>
    <t>- Krankenhäuser mit kaufmännischer Buchführung, wenn die öffentliche Hand Träger oder mit mehr als 50 von</t>
  </si>
  <si>
    <t xml:space="preserve">  Hundert des Nennkapitals beteiligt ist.</t>
  </si>
  <si>
    <t>Das Statistische Bundesamt erfasst die Bundesbediensteten nach Dienstorten und bereitet die Daten entsprechend auch nach Ländern auf. Das Personal des Bundesdienstes wird nur in den Tabellen 1 und 8 nachgewiesen.</t>
  </si>
  <si>
    <t>Gegenstand der Personalstandstatistik am 30.6.2003 waren:</t>
  </si>
  <si>
    <t>- Art, Umfang und Dauer des Dienst- oder Arbeitsvertragsverhältnisses,</t>
  </si>
  <si>
    <t>- Einzelplan, Kapitel und Aufgabenbereich (staatlicher und kommunaler Bereich),</t>
  </si>
  <si>
    <t>- Geschlecht,</t>
  </si>
  <si>
    <t>- Laufbahngruppe und Einstufung,</t>
  </si>
  <si>
    <t>- Dienst- oder Arbeitsort,</t>
  </si>
  <si>
    <t>- Geburtsmonat und -jahr,</t>
  </si>
  <si>
    <t>- Steuerpflichtige Bruttobezüge des Berichtsmonats.</t>
  </si>
  <si>
    <t>Rechtsgrundlage</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</si>
  <si>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8. März 2000 (BGBl. I S. 206).</t>
  </si>
  <si>
    <t>- 4 -</t>
  </si>
  <si>
    <t>Methodische Hinweise</t>
  </si>
  <si>
    <t>Abgrenzung des Personals</t>
  </si>
  <si>
    <t>Personal-Ist-Bestand</t>
  </si>
  <si>
    <t>Zum Personal-Ist-Bestand zählen alle Beschäftigten, die am 30. Juni in einem unmittelbaren Dienst- bzw. Arbeitsvertragsverhältnis zu einer berichtspflichtigen Dienststelle stehen und in der Regel Gehalt, Vergütung oder Lohn aus Haushaltsmitteln der Berichtsstelle beziehen. Hierzu gehören die Dauerbeschäftigten, die Beschäftigten in Ausbildung, mit Zeitvertrag sowie AFG-Beschäftigte nach §§ 260ff. des Arbeitsförderungs-Reformgesetzes (AFRG) vom 24. März 1997 (BGBl. I S. 594, 595), das zuletzt durch Artikel 1 des Gesetzes vom</t>
  </si>
  <si>
    <t>10. Dezember 2001 (BGBl. I S. 3443) geändert worden ist.</t>
  </si>
  <si>
    <r>
      <t xml:space="preserve">Beschäftigte, die </t>
    </r>
    <r>
      <rPr>
        <b/>
        <sz val="9"/>
        <color indexed="8"/>
        <rFont val="Helvetica"/>
        <family val="0"/>
      </rPr>
      <t xml:space="preserve">Mutterschaftsgeld </t>
    </r>
    <r>
      <rPr>
        <sz val="9"/>
        <color indexed="8"/>
        <rFont val="Helvetica"/>
        <family val="0"/>
      </rPr>
      <t xml:space="preserve">erhalten, sind ebenso in den Personal-Ist-Bestand einbezogen, wie Beschäftigte, die wegen längerer Arbeitsunfähigkeit </t>
    </r>
    <r>
      <rPr>
        <b/>
        <sz val="9"/>
        <color indexed="8"/>
        <rFont val="Helvetica"/>
        <family val="0"/>
      </rPr>
      <t xml:space="preserve">Krankengeld </t>
    </r>
    <r>
      <rPr>
        <sz val="9"/>
        <color indexed="8"/>
        <rFont val="Helvetica"/>
        <family val="0"/>
      </rPr>
      <t>erhalten.</t>
    </r>
  </si>
  <si>
    <t>Erfasst werden außerdem:        - geringfügig Beschäftigte</t>
  </si>
  <si>
    <t>Diese Beschäftigten werden in dem Bericht nicht dargestellt.</t>
  </si>
  <si>
    <t>Beschäftigungsumfang</t>
  </si>
  <si>
    <r>
      <t>Vollzeitbeschäftigte</t>
    </r>
    <r>
      <rPr>
        <sz val="9"/>
        <color indexed="8"/>
        <rFont val="Helvetica"/>
        <family val="0"/>
      </rPr>
      <t xml:space="preserve"> sind Beschäftigte, deren regelmäßige Arbeitszeit die übliche Wochenarbeitsstundenanzahl (z.B. 40 Stunden; bei Lehrkräften entsprechende Anzahl von Wochenlehrstunden) beträgt.</t>
    </r>
  </si>
  <si>
    <r>
      <t>Teilzeitbeschäftigte</t>
    </r>
    <r>
      <rPr>
        <sz val="9"/>
        <color indexed="8"/>
        <rFont val="Helvetica"/>
        <family val="0"/>
      </rPr>
      <t xml:space="preserve"> sind Beschäftigte, deren regelmäßige Arbeitszeit weniger als die übliche volle Wochenarbeitszeit eines Vollzeitbeschäftigten beträgt. Sie werden unterschieden in Teilzeitkräfte, die</t>
    </r>
  </si>
  <si>
    <t>- mindestens mit der Hälfte (T1) bzw.</t>
  </si>
  <si>
    <t>- mit weniger als der Hälfte (T2) der</t>
  </si>
  <si>
    <t>regelmäßigen Wochenarbeitszeit eines Vollzeitbeschäftigten tätig sind.</t>
  </si>
  <si>
    <r>
      <t xml:space="preserve">Beschäftigte mit Altersteilzeit </t>
    </r>
    <r>
      <rPr>
        <sz val="9"/>
        <color indexed="8"/>
        <rFont val="Helvetica"/>
        <family val="0"/>
      </rPr>
      <t>sind Beschäftigte, die sich aufgrund gesetzlicher bzw. tarifvertraglicher Regelungen in Altersteilzeit befinden. Altersteilzeitbeschäftigte, die sich in der Freistellungsphase befinden, sind mit einbezogen. Sie sind den T1-Beschäftigten zugeordnet.</t>
    </r>
  </si>
  <si>
    <r>
      <t xml:space="preserve">Der </t>
    </r>
    <r>
      <rPr>
        <b/>
        <sz val="9"/>
        <color indexed="8"/>
        <rFont val="Helvetica"/>
        <family val="0"/>
      </rPr>
      <t>Arbeitszeitfaktor</t>
    </r>
    <r>
      <rPr>
        <sz val="9"/>
        <color indexed="8"/>
        <rFont val="Helvetica"/>
        <family val="0"/>
      </rPr>
      <t xml:space="preserve"> gibt den Umfang der vereinbarten Arbeitszeit, bezogen auf die Arbeitszeit eines Vollzeitbeschäftigten, an. Bei Lehrkräften gilt die entsprechende Anzahl von Wochenlehrstunden. Der Arbeitszeitfaktor wird zur Berechnung des Vollzeitäquivalents der Teilzeitbeschäftigten verwendet.</t>
    </r>
  </si>
  <si>
    <t>Nicht zum Personal-Ist-Bestand gehören:</t>
  </si>
  <si>
    <r>
      <t xml:space="preserve">- Kräfte, die direkt aus </t>
    </r>
    <r>
      <rPr>
        <b/>
        <sz val="9"/>
        <color indexed="8"/>
        <rFont val="Helvetica"/>
        <family val="0"/>
      </rPr>
      <t>Drittmitteln</t>
    </r>
    <r>
      <rPr>
        <sz val="9"/>
        <color indexed="8"/>
        <rFont val="Helvetica"/>
        <family val="0"/>
      </rPr>
      <t xml:space="preserve"> bezahlt werden und deshalb keinen Arbeitsvertrag mit der Berichtsstelle ab-</t>
    </r>
  </si>
  <si>
    <t xml:space="preserve">  geschlossen haben.</t>
  </si>
  <si>
    <r>
      <t xml:space="preserve">- Beschäftigte in einem </t>
    </r>
    <r>
      <rPr>
        <b/>
        <sz val="9"/>
        <color indexed="8"/>
        <rFont val="Helvetica"/>
        <family val="0"/>
      </rPr>
      <t>indirekten Beschäftigungsverhältnis</t>
    </r>
    <r>
      <rPr>
        <sz val="9"/>
        <color indexed="8"/>
        <rFont val="Helvetica"/>
        <family val="0"/>
      </rPr>
      <t xml:space="preserve"> zur Beschäftigungsstelle (z.B. Kranken-</t>
    </r>
  </si>
  <si>
    <t xml:space="preserve">  schwestern, die nicht auf Grund eines Einzeldienstvertrages, sondern eines Kollektivvertrages mit einem</t>
  </si>
  <si>
    <t xml:space="preserve">  Mutterhaus beschäftigt werden).</t>
  </si>
  <si>
    <r>
      <t xml:space="preserve">- Beschäftigte mit </t>
    </r>
    <r>
      <rPr>
        <b/>
        <sz val="9"/>
        <color indexed="8"/>
        <rFont val="Helvetica"/>
        <family val="0"/>
      </rPr>
      <t>Werkvertrag</t>
    </r>
  </si>
  <si>
    <t>- 5 -</t>
  </si>
  <si>
    <t>Dienstverhältnisse</t>
  </si>
  <si>
    <r>
      <t>Beamte</t>
    </r>
    <r>
      <rPr>
        <sz val="9"/>
        <color indexed="8"/>
        <rFont val="Helvetica"/>
        <family val="0"/>
      </rPr>
      <t xml:space="preserve"> sind alle Bedienstete, die - auf Lebenszeit, Zeit, Probe, Widerruf - durch eine Ernennungsurkunde in das Beamtenverhältnis berufen worden sind (planmäßige Beamte, beamtete Hilfskräfte und Beamte im Vorbereitungsdienst). Hierzu zählen auch Bürgermeister und Beigeordnete, wenn sie hauptamtlich tätig sind.</t>
    </r>
  </si>
  <si>
    <r>
      <t xml:space="preserve">Richter </t>
    </r>
    <r>
      <rPr>
        <sz val="9"/>
        <color indexed="8"/>
        <rFont val="Helvetica"/>
        <family val="0"/>
      </rPr>
      <t>sind alle Berufsrichter im Sinne des Deutschen Richtergesetzes in der Fassung der Bekanntmachung vom 19. April 1972 (BGBl. I S. 713), zuletzt geändert durch Artikel 1 des Gesetzes vom 11. Juli 2002</t>
    </r>
  </si>
  <si>
    <t>(BGBl. I S. 2592).</t>
  </si>
  <si>
    <r>
      <t>Dienstordnungsangestellte</t>
    </r>
    <r>
      <rPr>
        <sz val="9"/>
        <color indexed="8"/>
        <rFont val="Helvetica"/>
        <family val="0"/>
      </rPr>
      <t xml:space="preserve"> sind Angestellte mit Beamtenbesoldung bei den Sozialversicherungsträgern.</t>
    </r>
  </si>
  <si>
    <r>
      <t xml:space="preserve">Als </t>
    </r>
    <r>
      <rPr>
        <b/>
        <sz val="9"/>
        <color indexed="8"/>
        <rFont val="Helvetica"/>
        <family val="0"/>
      </rPr>
      <t>Angestellte</t>
    </r>
    <r>
      <rPr>
        <sz val="9"/>
        <color indexed="8"/>
        <rFont val="Helvetica"/>
        <family val="0"/>
      </rPr>
      <t xml:space="preserve"> zählen alle in einem privatrechtlichen Arbeitsvertragsverhältnis Beschäftigte, die in der Regel in der Rentenversicherung für Angestellte versicherungspflichtig und nicht Lohnempfänger sind, einschließlich Angestellte in Ausbildung. Hierzu zählen auch Bedienstete in einem öffentlich-rechtlichen Ausbildungsverhältnis (Dienstanfänger), soweit sie nicht durch eine Ernennungsurkunde zu Beamten auf Widerruf ernannt sind.</t>
    </r>
  </si>
  <si>
    <r>
      <t>Arbeiter</t>
    </r>
    <r>
      <rPr>
        <sz val="9"/>
        <color indexed="8"/>
        <rFont val="Helvetica"/>
        <family val="0"/>
      </rPr>
      <t xml:space="preserve"> sind Beschäftigte im privatrechtlichen Arbeitsverhältnis, die Lohnempfänger und in der Rentenversicherung für Arbeiter versicherungspflichtig sind, einschließlich Auszubildende.</t>
    </r>
  </si>
  <si>
    <r>
      <t>Beschäftigte mit Zeitvertrag</t>
    </r>
    <r>
      <rPr>
        <sz val="9"/>
        <color indexed="8"/>
        <rFont val="Helvetica"/>
        <family val="0"/>
      </rPr>
      <t xml:space="preserve"> sind Beamte auf Zeit, Angestellte und Arbeiter in einem Vertragsverhältnis auf Zeit (befristetes Arbeitsverhältnis); z.B. mit Aufgaben von begrenzter Dauer, Aushilfspersonal, Saisonkräfte, Doktoranden, Diplomanden, Werkstudenten.</t>
    </r>
  </si>
  <si>
    <r>
      <t>AFG-Beschäftigte</t>
    </r>
    <r>
      <rPr>
        <sz val="9"/>
        <color indexed="8"/>
        <rFont val="Helvetica"/>
        <family val="0"/>
      </rPr>
      <t xml:space="preserve"> sind Angestellte und Arbeiter in einem zeitlich befristeten Arbeitsvertrag im Rahmen von Arbeitsbeschäftigungsmaßnahmen gemäß §§ 260 ff, Arbeitsförderungs-Reformgesetz, auch ABM-Kräfte genannt.</t>
    </r>
  </si>
  <si>
    <t>Laufbahngruppen</t>
  </si>
  <si>
    <r>
      <t xml:space="preserve">Beamte und Angestellte werden entsprechend ihren </t>
    </r>
    <r>
      <rPr>
        <b/>
        <sz val="9"/>
        <color indexed="8"/>
        <rFont val="Helvetica"/>
        <family val="0"/>
      </rPr>
      <t>Besoldungs- und Vergütungsgruppen</t>
    </r>
    <r>
      <rPr>
        <sz val="9"/>
        <color indexed="8"/>
        <rFont val="Helvetica"/>
        <family val="0"/>
      </rPr>
      <t xml:space="preserve"> den Laufbahngruppen</t>
    </r>
  </si>
  <si>
    <t>- Höherer Dienst,</t>
  </si>
  <si>
    <t>- Gehobener Dienst,</t>
  </si>
  <si>
    <t>- Mittlerer Dienst und</t>
  </si>
  <si>
    <t>- Einfacher Dienst</t>
  </si>
  <si>
    <t>zugeordnet. Der Einordnung liegen die zum Erhebungsstichtag gültigen Besoldungs- und Vergütungsgruppen des BAT zugrunde.</t>
  </si>
  <si>
    <t>Beschäftigte in einem privatrechtlichen Arbeitsverhältnis, die nicht nach den Tarifverträgen des öffentlichen Dienstes vergütet bzw. entlohnt werden, sind dem einfachen Dienst zugeordnet.</t>
  </si>
  <si>
    <t>- 6 -</t>
  </si>
  <si>
    <r>
      <t>Kernhaushalt</t>
    </r>
    <r>
      <rPr>
        <sz val="9"/>
        <color indexed="8"/>
        <rFont val="Helvetica"/>
        <family val="0"/>
      </rPr>
      <t xml:space="preserve"> sind alle Ämter, Behörden, Gerichte und Einrichtungen die im Haushalt brutto geführt werden.</t>
    </r>
  </si>
  <si>
    <r>
      <t>Sonderrechnungen</t>
    </r>
    <r>
      <rPr>
        <sz val="9"/>
        <color indexed="8"/>
        <rFont val="Helvetica"/>
        <family val="0"/>
      </rPr>
      <t xml:space="preserve"> sind alle aus den Kernhaushalten ausgegliederten rechtlich unselbständigen Einrichtungen und Unternehmen mit kaufmännischem Rechnungswesen, z.B. Einrichtungen und Unternehmen sowie Krankenhäuser.</t>
    </r>
  </si>
  <si>
    <t>Zeichenerklärung</t>
  </si>
  <si>
    <t>-   nichts vorhanden (genau Null)</t>
  </si>
  <si>
    <t>.   Zahlenwert unbekannt oder geheim zu halten</t>
  </si>
  <si>
    <t>x   Tabellenfach gesperrt, weil Aussage nicht sinnvoll</t>
  </si>
  <si>
    <t>Abkürzungen</t>
  </si>
  <si>
    <t>AFRG                        Arbeitsförderungs-Reformgesetz</t>
  </si>
  <si>
    <t>FKZ                           Funktionskennzahl, staatlicher Aufgabenbereich</t>
  </si>
  <si>
    <t>FSU                          Friedrich-Schiller-Universität</t>
  </si>
  <si>
    <t>Gl.-Nr.                      Gliederungsnummer, kommunaler Aufgabenbereich</t>
  </si>
  <si>
    <t>I                                insgesamt</t>
  </si>
  <si>
    <t>RF                            Rechtsform</t>
  </si>
  <si>
    <t>W                             weiblich</t>
  </si>
  <si>
    <t>MTArb, BMT-G        Manteltarifverträge für Arbeiter des Bundes und der Länder sowie der Gemeinden</t>
  </si>
  <si>
    <t xml:space="preserve">                                                         - ohne Bezüge beurlaubte Beamte, Angestellte und Arbeiter.</t>
  </si>
  <si>
    <r>
      <t xml:space="preserve">- Personen, die eine ehrenamtliche Tätigkeit mit nicht sozialversicherungspflichtiger </t>
    </r>
    <r>
      <rPr>
        <b/>
        <sz val="9"/>
        <color indexed="8"/>
        <rFont val="Helvetica"/>
        <family val="0"/>
      </rPr>
      <t xml:space="preserve">Aufwandsentschädigung </t>
    </r>
  </si>
  <si>
    <t xml:space="preserve">  ausüben.</t>
  </si>
  <si>
    <t>1. Personal im öffentlichen Dienst nach Beschäftigungsbereichen</t>
  </si>
  <si>
    <t>Unmittelbarer öffentlicher Dienst</t>
  </si>
  <si>
    <t>Bund</t>
  </si>
  <si>
    <t>Land</t>
  </si>
  <si>
    <t>Behörden, Gerichte, Einrichtungen</t>
  </si>
  <si>
    <t xml:space="preserve">  (Kernhaushalt)</t>
  </si>
  <si>
    <t>Gemeinden/Gemeindeverbände</t>
  </si>
  <si>
    <t>Ämter und Einrichtungen</t>
  </si>
  <si>
    <t>kommunale Zweckverbände</t>
  </si>
  <si>
    <t>Bundeseisenbahnvermögen</t>
  </si>
  <si>
    <t>Mittelbarer öffentlicher Dienst</t>
  </si>
  <si>
    <t>darunter</t>
  </si>
  <si>
    <t>Sozialversicherungsträger</t>
  </si>
  <si>
    <t>Bundesanstalt für Arbeit</t>
  </si>
  <si>
    <t>rechtlich selbständige Einrichtungen</t>
  </si>
  <si>
    <t>in öffentlich-rechtlicher Rechtsform</t>
  </si>
  <si>
    <t>Personal insgesamt</t>
  </si>
  <si>
    <t>Personal des Bundes</t>
  </si>
  <si>
    <t>Personal des Landes</t>
  </si>
  <si>
    <t>kommunales Personal</t>
  </si>
  <si>
    <t>Nachrichtlich:</t>
  </si>
  <si>
    <t>Rechtlich selbständige öffentliche</t>
  </si>
  <si>
    <t>Unternehmen in privater Rechtsform</t>
  </si>
  <si>
    <t xml:space="preserve">1) mit kaufmännischem Rechnungswesen </t>
  </si>
  <si>
    <r>
      <t xml:space="preserve">Einrichtungen und Unternehmen </t>
    </r>
    <r>
      <rPr>
        <vertAlign val="superscript"/>
        <sz val="8"/>
        <rFont val="Helvetica"/>
        <family val="0"/>
      </rPr>
      <t>1)</t>
    </r>
  </si>
  <si>
    <r>
      <t xml:space="preserve">Krankenhäuser </t>
    </r>
    <r>
      <rPr>
        <vertAlign val="superscript"/>
        <sz val="8"/>
        <rFont val="Helvetica"/>
        <family val="2"/>
      </rPr>
      <t>1)</t>
    </r>
  </si>
  <si>
    <r>
      <t>Krankenhäuser</t>
    </r>
    <r>
      <rPr>
        <vertAlign val="superscript"/>
        <sz val="8"/>
        <rFont val="Helvetica"/>
        <family val="2"/>
      </rPr>
      <t xml:space="preserve"> 1)</t>
    </r>
  </si>
  <si>
    <t>2. Personal des Landes nach Geschlecht, Dienstverhältnis, Laufbahngruppen</t>
  </si>
  <si>
    <t>sowie Umfang der Tätigkeit</t>
  </si>
  <si>
    <t>Dienstverhältnis
Laufbahngruppe</t>
  </si>
  <si>
    <t>weiblich</t>
  </si>
  <si>
    <t>Vollzeitbeschäftigte</t>
  </si>
  <si>
    <t>Beamte</t>
  </si>
  <si>
    <t>höherer Dienst</t>
  </si>
  <si>
    <t>gehobener Dienst</t>
  </si>
  <si>
    <t>mittlerer Dienst</t>
  </si>
  <si>
    <t>einfacher Dienst</t>
  </si>
  <si>
    <t>Richter</t>
  </si>
  <si>
    <t>Angestellte</t>
  </si>
  <si>
    <t>Arbeiter</t>
  </si>
  <si>
    <t>Zusammen</t>
  </si>
  <si>
    <t xml:space="preserve">darunter </t>
  </si>
  <si>
    <t>Beamte, Richter und Angestellte</t>
  </si>
  <si>
    <t>zusammen</t>
  </si>
  <si>
    <t>Teilzeitbeschäftigte mit mindestens der Hälfte der</t>
  </si>
  <si>
    <t>regelmäßigen Wochenarbeitszeit</t>
  </si>
  <si>
    <t>Teilzeitbeschäftigte mit weniger als der Hälfte der</t>
  </si>
  <si>
    <t>Insgesamt</t>
  </si>
  <si>
    <t>3. Personal des Landes nach Umfang der Tätigkeit, Aufgabenbereichen und Geschlecht</t>
  </si>
  <si>
    <t>FKZ</t>
  </si>
  <si>
    <t>Aufgabenbereich</t>
  </si>
  <si>
    <t xml:space="preserve">    I   insgesamt</t>
  </si>
  <si>
    <t>ins-</t>
  </si>
  <si>
    <t>Vollzeitbe-</t>
  </si>
  <si>
    <t>Teilzeitbe-</t>
  </si>
  <si>
    <t>W  weiblich</t>
  </si>
  <si>
    <t>gesamt</t>
  </si>
  <si>
    <t>schäftigte</t>
  </si>
  <si>
    <t>0-8</t>
  </si>
  <si>
    <t>Kernhaushalt</t>
  </si>
  <si>
    <t>I</t>
  </si>
  <si>
    <t>W</t>
  </si>
  <si>
    <t>Allgemeine Dienste</t>
  </si>
  <si>
    <t xml:space="preserve">   davon </t>
  </si>
  <si>
    <t xml:space="preserve">   politische Führung und zentrale Verwaltung,</t>
  </si>
  <si>
    <t xml:space="preserve">     Finanzverwaltung</t>
  </si>
  <si>
    <t xml:space="preserve">   Öffentliche Sicherheit und Ordnung</t>
  </si>
  <si>
    <t xml:space="preserve">   Rechtsschutz</t>
  </si>
  <si>
    <t>Bildungswesen, Wissenschaft, Forschung,</t>
  </si>
  <si>
    <t xml:space="preserve">   kulturelle Angelegenheiten</t>
  </si>
  <si>
    <t xml:space="preserve">   davon</t>
  </si>
  <si>
    <t>11, 12</t>
  </si>
  <si>
    <t xml:space="preserve">   Hochschulen</t>
  </si>
  <si>
    <t>14, 15</t>
  </si>
  <si>
    <t xml:space="preserve">   Förderung von Schülern, Studenten und dgl.,</t>
  </si>
  <si>
    <t xml:space="preserve">     sonstiges Bildungswesen</t>
  </si>
  <si>
    <t>16, 17</t>
  </si>
  <si>
    <t xml:space="preserve">   Wissenschaft, Forschung, Entwicklung</t>
  </si>
  <si>
    <t xml:space="preserve">     außerhalb der Hochschulen </t>
  </si>
  <si>
    <t>18, 19</t>
  </si>
  <si>
    <t xml:space="preserve">   Kunst- und Kulturpflege</t>
  </si>
  <si>
    <t>Soziale Sicherung, soziale Kriegsfolge-</t>
  </si>
  <si>
    <t xml:space="preserve">  aufgaben, Wiedergutmachung</t>
  </si>
  <si>
    <t>Gesundheit, Umwelt, Sport und Erholung</t>
  </si>
  <si>
    <t xml:space="preserve">Wohnungswesen, Städtebau, Raumordnung </t>
  </si>
  <si>
    <t xml:space="preserve">  und kommunale Gemeinschaftsdienste</t>
  </si>
  <si>
    <t>Ernährung, Landwirtschaft und Forsten</t>
  </si>
  <si>
    <t>Energie- und Wasserwirtschaft, Gewerbe,</t>
  </si>
  <si>
    <t xml:space="preserve">  Dienstleistungen</t>
  </si>
  <si>
    <t>Verkehrs- und Nachrichtenwesen</t>
  </si>
  <si>
    <t>Rechtlich unselbständige</t>
  </si>
  <si>
    <t xml:space="preserve">  Wirtschaftsunternehmen</t>
  </si>
  <si>
    <t xml:space="preserve">   darunter </t>
  </si>
  <si>
    <t xml:space="preserve">   Hochschulkliniken</t>
  </si>
  <si>
    <t>1) einschließlich Verwaltung - 2) mit kaufmännischem Rechnungswesen</t>
  </si>
  <si>
    <r>
      <t xml:space="preserve">   Allgemein bildende  und berufliche Schulen </t>
    </r>
    <r>
      <rPr>
        <vertAlign val="superscript"/>
        <sz val="8"/>
        <rFont val="Helvetica"/>
        <family val="0"/>
      </rPr>
      <t xml:space="preserve">1) </t>
    </r>
  </si>
  <si>
    <r>
      <t xml:space="preserve">Sonderrechnungen </t>
    </r>
    <r>
      <rPr>
        <b/>
        <vertAlign val="superscript"/>
        <sz val="8"/>
        <rFont val="Helvetica"/>
        <family val="2"/>
      </rPr>
      <t>2)</t>
    </r>
  </si>
  <si>
    <t xml:space="preserve">4. Personal der Gemeinden und Gemeindeverbände nach Geschlecht, Dienstverhältnis, </t>
  </si>
  <si>
    <t>Beamte und Angestellte zusammen</t>
  </si>
  <si>
    <t>-</t>
  </si>
  <si>
    <t xml:space="preserve">5. Personal der Gemeinden und Gemeindeverbände nach Umfang der Tätigkeit, </t>
  </si>
  <si>
    <t>Gl.-
Nr.</t>
  </si>
  <si>
    <t>Allgemeine Verwaltung</t>
  </si>
  <si>
    <t>davon</t>
  </si>
  <si>
    <t>Gemeindeorgane, Rechnungsprüfung</t>
  </si>
  <si>
    <t>Finanzverwaltung</t>
  </si>
  <si>
    <t>übrige allgemeine Verwaltung</t>
  </si>
  <si>
    <t>Öffentliche Sicherheit und Ordnung</t>
  </si>
  <si>
    <t>Schulen</t>
  </si>
  <si>
    <t>21, 22</t>
  </si>
  <si>
    <t>Grund-, Haupt- und Regelschulen</t>
  </si>
  <si>
    <t>Wissenschaft, Forschung, Kulturpflege</t>
  </si>
  <si>
    <t>Theater und Musikpflege</t>
  </si>
  <si>
    <t>34, 36</t>
  </si>
  <si>
    <t>Heimat- und sonstige Kulturpflege,</t>
  </si>
  <si>
    <t xml:space="preserve">  Natur- und Denkmalschutz</t>
  </si>
  <si>
    <t>Soziale Sicherung</t>
  </si>
  <si>
    <t>Einrichtungen der Jugendhilfe</t>
  </si>
  <si>
    <t xml:space="preserve">  darunter</t>
  </si>
  <si>
    <t xml:space="preserve">  Tageseinrichtungen für Kinder</t>
  </si>
  <si>
    <t>Gesundheit, Sport, Erholung</t>
  </si>
  <si>
    <t>Park- und Gartenanlagen</t>
  </si>
  <si>
    <t>Bau- und Wohnungswesen, Verkehr</t>
  </si>
  <si>
    <t>Bauverwaltung</t>
  </si>
  <si>
    <t xml:space="preserve">Öffentliche Einrichtungen, </t>
  </si>
  <si>
    <t xml:space="preserve">  Wirtschaftsförderungen</t>
  </si>
  <si>
    <t>Hilfsbetriebe der Verwaltung</t>
  </si>
  <si>
    <t>Wirtschaftliche Unternehmen, allgemeines</t>
  </si>
  <si>
    <t xml:space="preserve">  Grund- und Sondervermögen</t>
  </si>
  <si>
    <t>Krankenhäuser</t>
  </si>
  <si>
    <t>1) mit kaufmännischem Rechnungswesen</t>
  </si>
  <si>
    <r>
      <t xml:space="preserve">Sonderrechnung </t>
    </r>
    <r>
      <rPr>
        <b/>
        <vertAlign val="superscript"/>
        <sz val="8"/>
        <rFont val="Helvetica"/>
        <family val="2"/>
      </rPr>
      <t>1)</t>
    </r>
  </si>
  <si>
    <t>6. Personal der Gemeinden und Gemeindeverbände nach Umfang der Tätigkeit,</t>
  </si>
  <si>
    <t xml:space="preserve">  Körperschaftsgruppe</t>
  </si>
  <si>
    <t>Gemeindegrößenklasse</t>
  </si>
  <si>
    <t>Beschäftigte</t>
  </si>
  <si>
    <t>von ... bis unter ... Einwohner</t>
  </si>
  <si>
    <t>insgesamt</t>
  </si>
  <si>
    <t>Kreisfreie Städte</t>
  </si>
  <si>
    <t xml:space="preserve">           unter </t>
  </si>
  <si>
    <t xml:space="preserve">  50 000</t>
  </si>
  <si>
    <t>100 000</t>
  </si>
  <si>
    <t>200 000</t>
  </si>
  <si>
    <t xml:space="preserve">200 000 </t>
  </si>
  <si>
    <t>500 000</t>
  </si>
  <si>
    <t>Kreisangehörige Gemeinden</t>
  </si>
  <si>
    <t xml:space="preserve">    1 000</t>
  </si>
  <si>
    <t xml:space="preserve">    3 000</t>
  </si>
  <si>
    <t xml:space="preserve">    5 000</t>
  </si>
  <si>
    <t xml:space="preserve">  10 000</t>
  </si>
  <si>
    <t xml:space="preserve">  20 000</t>
  </si>
  <si>
    <t>Verwaltungsgemeinschaften</t>
  </si>
  <si>
    <t>Landkreise</t>
  </si>
  <si>
    <t>Gemeinden/Gemeindeverbände insgesamt</t>
  </si>
  <si>
    <t xml:space="preserve">darunter Sonderrechnungen </t>
  </si>
  <si>
    <t>(mit kaufmännischem Rechnungswesen)</t>
  </si>
  <si>
    <t>Einrichtungen und Unternehmen</t>
  </si>
  <si>
    <t>kreisfreie Städte</t>
  </si>
  <si>
    <t>kreisangehörige Gemeinden</t>
  </si>
  <si>
    <t>7. Personal der Gemeinden und Gemeindeverbände nach Anteil der AFG-Beschäftigten,</t>
  </si>
  <si>
    <t>Darunter</t>
  </si>
  <si>
    <t>Anteil</t>
  </si>
  <si>
    <t>Beschäftigte insgesamt</t>
  </si>
  <si>
    <t>AFG-</t>
  </si>
  <si>
    <t>AFG-Beschäftigte</t>
  </si>
  <si>
    <t>am Insgesamt</t>
  </si>
  <si>
    <t>Ver-</t>
  </si>
  <si>
    <t>ände-</t>
  </si>
  <si>
    <t>rung</t>
  </si>
  <si>
    <t>in %</t>
  </si>
  <si>
    <t xml:space="preserve">            unter </t>
  </si>
  <si>
    <t xml:space="preserve">   50 000           </t>
  </si>
  <si>
    <t xml:space="preserve"> -</t>
  </si>
  <si>
    <t xml:space="preserve"> 100 000</t>
  </si>
  <si>
    <t xml:space="preserve"> 200 000</t>
  </si>
  <si>
    <t xml:space="preserve"> 500 000</t>
  </si>
  <si>
    <t>x</t>
  </si>
  <si>
    <t xml:space="preserve"> -   </t>
  </si>
  <si>
    <t xml:space="preserve"> -  </t>
  </si>
  <si>
    <t xml:space="preserve">    5 000 </t>
  </si>
  <si>
    <t xml:space="preserve">   8. Personal im öffentlichen Dienst am 30.6.2003</t>
  </si>
  <si>
    <t>nach Dienstverhältnis und Beschäftigungsbereichen</t>
  </si>
  <si>
    <t>Beamte/</t>
  </si>
  <si>
    <t>Altersteilzeit-</t>
  </si>
  <si>
    <t xml:space="preserve">Richter/ </t>
  </si>
  <si>
    <t>beschäftigte</t>
  </si>
  <si>
    <t>Soldaten</t>
  </si>
  <si>
    <t xml:space="preserve">Gemeinden/Gemeindeverbände </t>
  </si>
  <si>
    <t>3</t>
  </si>
  <si>
    <t>1</t>
  </si>
  <si>
    <t xml:space="preserve">Bundesbedienstete in Dienstorten </t>
  </si>
  <si>
    <t>233</t>
  </si>
  <si>
    <t>709</t>
  </si>
  <si>
    <t>Sozialversicherungen unter Aufsicht des Landes</t>
  </si>
  <si>
    <t>rechtlich selbständige Einrichtungen in öffentlich-</t>
  </si>
  <si>
    <t>rechtlicher Rechtsform unter Aufsicht des Landes</t>
  </si>
  <si>
    <t>des Landes Thüringen</t>
  </si>
  <si>
    <t>Rechtlich selbständige öffentliche Unternehmen in</t>
  </si>
  <si>
    <t>privater Rechtsform</t>
  </si>
  <si>
    <t>.</t>
  </si>
  <si>
    <t>1) mit kaufmännischem Rechnungswesen - 2) einschließlich Bundeseisenbahnvermögen</t>
  </si>
  <si>
    <t>9. Personal des Landes am 30.6.2003 nach Dienstverhältnis, Laufbahngruppen,</t>
  </si>
  <si>
    <t>Aufgabenbereichen sowie nach Geschlecht</t>
  </si>
  <si>
    <r>
      <t xml:space="preserve">Einrichtungen und Unternehmen </t>
    </r>
    <r>
      <rPr>
        <vertAlign val="superscript"/>
        <sz val="8"/>
        <rFont val="Helvetica"/>
        <family val="2"/>
      </rPr>
      <t>1)</t>
    </r>
  </si>
  <si>
    <r>
      <t xml:space="preserve">des Landes Thüringen </t>
    </r>
    <r>
      <rPr>
        <vertAlign val="superscript"/>
        <sz val="8"/>
        <rFont val="Helvetica"/>
        <family val="2"/>
      </rPr>
      <t>2)</t>
    </r>
  </si>
  <si>
    <t xml:space="preserve">                                9. Personal des Landes am 30.6.2003 nach Dienstverhältnis, Laufbahngruppen,</t>
  </si>
  <si>
    <t>Dienst</t>
  </si>
  <si>
    <t>kulturelle Angelegenheiten</t>
  </si>
  <si>
    <t>aufgaben, Wiedergutmachung</t>
  </si>
  <si>
    <t>Wohnungswesen, Raumordnung und</t>
  </si>
  <si>
    <t>46</t>
  </si>
  <si>
    <t>kommunale Gemeinschaftsdienste</t>
  </si>
  <si>
    <t>29</t>
  </si>
  <si>
    <t>Energie- und Wasserwirtschaft,</t>
  </si>
  <si>
    <t>7</t>
  </si>
  <si>
    <t>Gewerbe, Dienstleistungen</t>
  </si>
  <si>
    <t>2</t>
  </si>
  <si>
    <t>Wirtschaftsunternehmen</t>
  </si>
  <si>
    <t>Sonderrechnungen</t>
  </si>
  <si>
    <t>10. Personal des Landes am 30.6.2003 nach Beschäftigungsbereichen, Geschlecht,</t>
  </si>
  <si>
    <t>Lfd.</t>
  </si>
  <si>
    <t>Nr.</t>
  </si>
  <si>
    <t>Anzahl</t>
  </si>
  <si>
    <t>%</t>
  </si>
  <si>
    <t>Beamte, Richter  und Angestellte</t>
  </si>
  <si>
    <t xml:space="preserve">   zusammen</t>
  </si>
  <si>
    <t xml:space="preserve">   höherer Dienst</t>
  </si>
  <si>
    <t xml:space="preserve">   gehobener Dienst</t>
  </si>
  <si>
    <t xml:space="preserve">   mittlerer Dienst</t>
  </si>
  <si>
    <t xml:space="preserve">   einfacher Dienst</t>
  </si>
  <si>
    <t>Teilzeitbeschäftigte mit mindestens der Hälfte der regelmäßigen Wochenarbeitszeit</t>
  </si>
  <si>
    <t>4</t>
  </si>
  <si>
    <t>Teilzeitbeschäftigte mit weniger als der Hälfte der regelmäßigen Wochenarbeitszeit</t>
  </si>
  <si>
    <t>Beamte und Richter</t>
  </si>
  <si>
    <t xml:space="preserve">                                             11. Personal des Landes am 30.6.2003 nach Dauer des</t>
  </si>
  <si>
    <t xml:space="preserve">FKZ </t>
  </si>
  <si>
    <t>Ange-
stellte</t>
  </si>
  <si>
    <t xml:space="preserve">und </t>
  </si>
  <si>
    <t>Ange-</t>
  </si>
  <si>
    <t>stellte</t>
  </si>
  <si>
    <t>0 - 8</t>
  </si>
  <si>
    <t xml:space="preserve">-   </t>
  </si>
  <si>
    <t>Politische Führung und zentrale Verwaltung</t>
  </si>
  <si>
    <t>politische Führung</t>
  </si>
  <si>
    <t>innere Verwaltung</t>
  </si>
  <si>
    <t>Hochbauverwaltung</t>
  </si>
  <si>
    <t>Öffentiche Sicherheit und Ordnung</t>
  </si>
  <si>
    <t>Polizei</t>
  </si>
  <si>
    <t>Brandschutz</t>
  </si>
  <si>
    <t>Rechtsschutz</t>
  </si>
  <si>
    <t>ordentliche Gerichte u. Staatsanwaltschaften</t>
  </si>
  <si>
    <t>Justizvollzugsanstalten</t>
  </si>
  <si>
    <t>Bildungswesen, Wissenschaft, Forschung</t>
  </si>
  <si>
    <t xml:space="preserve">Allgemein bildende und berufliche Schulen </t>
  </si>
  <si>
    <t>Unterrichtsverwaltung</t>
  </si>
  <si>
    <t>Grundschulen</t>
  </si>
  <si>
    <t>Kombinierte Haupt- und Realschulen</t>
  </si>
  <si>
    <t>Gymnasien, Kollegs</t>
  </si>
  <si>
    <t>Gesamtschulen</t>
  </si>
  <si>
    <t>Sonderschulen</t>
  </si>
  <si>
    <t>Berufliche Schulen</t>
  </si>
  <si>
    <t>Hochschulen</t>
  </si>
  <si>
    <t>Universitäten</t>
  </si>
  <si>
    <t xml:space="preserve">   </t>
  </si>
  <si>
    <t>Verwaltungsfachhochschulen</t>
  </si>
  <si>
    <t>Fachhochschulen</t>
  </si>
  <si>
    <t>Förderung von Schülern, Studenten und dgl.,</t>
  </si>
  <si>
    <t>sonstiges Bildungswesen</t>
  </si>
  <si>
    <t>Wissenschaft, Forschung, Entwicklung außerhalb</t>
  </si>
  <si>
    <t xml:space="preserve">der Hochschulen </t>
  </si>
  <si>
    <t xml:space="preserve">                                            Noch: 11. Personal des Landes am 30.6.2003 nach Dauer des</t>
  </si>
  <si>
    <t>Kultureinrichtungen einschl. Kulturverwaltung,</t>
  </si>
  <si>
    <t xml:space="preserve">  -förderung, Denkmalschutz</t>
  </si>
  <si>
    <t>Soziale Sicherung, soziale Kriegsfolgeaufgaben,</t>
  </si>
  <si>
    <t>Wiedergutmachung</t>
  </si>
  <si>
    <t>Verwaltung</t>
  </si>
  <si>
    <t>und kommunale Gemeinschaftsdienste</t>
  </si>
  <si>
    <t>Raumordnung, Landesplanung,</t>
  </si>
  <si>
    <t xml:space="preserve">  Vermessungswesen</t>
  </si>
  <si>
    <t>Dienstleistungen</t>
  </si>
  <si>
    <t>Straßen- und Brückenbau</t>
  </si>
  <si>
    <t>Rechtlich unselbständige Wirtschaftsunternehmen</t>
  </si>
  <si>
    <t>Land- und forstwirtschaftliche Unternehmen</t>
  </si>
  <si>
    <t>Hochschulkliniken</t>
  </si>
  <si>
    <r>
      <t xml:space="preserve">Sonderrechnungen </t>
    </r>
    <r>
      <rPr>
        <b/>
        <vertAlign val="superscript"/>
        <sz val="8"/>
        <rFont val="Helvetica"/>
        <family val="2"/>
      </rPr>
      <t>1)</t>
    </r>
  </si>
  <si>
    <t>12. Vollzeitbeschäftigte des Landes am 30.6.2003 nach Dienstverhältnis sowie</t>
  </si>
  <si>
    <t>Insge-
samt</t>
  </si>
  <si>
    <t>Beamte und</t>
  </si>
  <si>
    <t>Epl./
Kap.
Nr.</t>
  </si>
  <si>
    <t>Einzelplan/Kapitel</t>
  </si>
  <si>
    <t>zu-
sammen</t>
  </si>
  <si>
    <t>darunter
in
Aus-
bildung</t>
  </si>
  <si>
    <t>in
Aus-
bildung</t>
  </si>
  <si>
    <t>mit
Zeit-
vertrag</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</si>
  <si>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</si>
  <si>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</si>
  <si>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</si>
  <si>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</si>
  <si>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</si>
  <si>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</si>
  <si>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</si>
  <si>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</si>
  <si>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</si>
  <si>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</si>
  <si>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</si>
  <si>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</si>
  <si>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Frauenbeauftragte der Thüringer</t>
  </si>
  <si>
    <t>Landesregierung</t>
  </si>
  <si>
    <t>Landeszentrale für politische</t>
  </si>
  <si>
    <t>Bildung</t>
  </si>
  <si>
    <t>Der Ausländerbeauftragte</t>
  </si>
  <si>
    <t>der Landesregierung</t>
  </si>
  <si>
    <t>Einzelplan 02 zusammen</t>
  </si>
  <si>
    <t>Thüringer Innenministerium</t>
  </si>
  <si>
    <t>Thüringer Landesverwaltungsamt</t>
  </si>
  <si>
    <t>Landratsämter</t>
  </si>
  <si>
    <t>Landesamt für Verfassungsschutz</t>
  </si>
  <si>
    <t>Bildungszentrum der</t>
  </si>
  <si>
    <t>Thüringer Polizei</t>
  </si>
  <si>
    <t>Thüringer Verwaltungsfachhoch-</t>
  </si>
  <si>
    <t>schule, Fachbereich Polizei</t>
  </si>
  <si>
    <t>Landeskriminalamt</t>
  </si>
  <si>
    <t>Polizeidirektionen</t>
  </si>
  <si>
    <t>Bereitschaftspolizei</t>
  </si>
  <si>
    <t>Polizeiverwaltungsamt</t>
  </si>
  <si>
    <t>Landesfeuerwehrschule</t>
  </si>
  <si>
    <t>Landesvermessungsamt</t>
  </si>
  <si>
    <t>Katasterämter</t>
  </si>
  <si>
    <t>Einzelplan 03 zusammen</t>
  </si>
  <si>
    <t>Thüringer Kultusministerium</t>
  </si>
  <si>
    <t>Staatliche Schulämter</t>
  </si>
  <si>
    <t>Noch: 12. Vollzeitbeschäftigte des Landes am 30.6.2003 nach Dienstverhältnis sowie</t>
  </si>
  <si>
    <t xml:space="preserve">Einzelplänen und Kapiteln des Landeshaushaltes  </t>
  </si>
  <si>
    <t>Regelschulen</t>
  </si>
  <si>
    <t>Förderschulen</t>
  </si>
  <si>
    <t>Gymnasien</t>
  </si>
  <si>
    <t>Berufsbildende Schulen</t>
  </si>
  <si>
    <t>Staatliche Fachschule für Bau,</t>
  </si>
  <si>
    <t>Wirtschaft und Verkehr</t>
  </si>
  <si>
    <t>Thüringenkolleg</t>
  </si>
  <si>
    <t>Staatliche Studienseminare</t>
  </si>
  <si>
    <t>Thüringer Institut für Lehrerfort-</t>
  </si>
  <si>
    <t>bildung, Lehrplanentwicklung</t>
  </si>
  <si>
    <t>und Medien</t>
  </si>
  <si>
    <t>Musikgymnasium Weimar</t>
  </si>
  <si>
    <t>Sportgymnasium Erfurt</t>
  </si>
  <si>
    <t>Sportgymnasium Jena</t>
  </si>
  <si>
    <t>Sportgymnasium Oberhof</t>
  </si>
  <si>
    <t>Einzelplan 04 zusammen</t>
  </si>
  <si>
    <t xml:space="preserve">Thüringer Justizministerium </t>
  </si>
  <si>
    <t>Thüringer Verfassungsgerichtshof</t>
  </si>
  <si>
    <t>Gerichte und Staatsanwaltschaften</t>
  </si>
  <si>
    <t>Gerichte der Arbeitsgerichts-</t>
  </si>
  <si>
    <t>barkeit</t>
  </si>
  <si>
    <t>Gerichte der Verwaltungs-</t>
  </si>
  <si>
    <t>gerichtsbarkeit</t>
  </si>
  <si>
    <t>Gerichte der Sozialgerichts-</t>
  </si>
  <si>
    <t>Thüringer Finanzgericht</t>
  </si>
  <si>
    <t>Justizprüfungsamt</t>
  </si>
  <si>
    <t>Einzelplan 05 zusammen</t>
  </si>
  <si>
    <t>Thüringer Finanzministerium</t>
  </si>
  <si>
    <t>Oberfinanzdirektion</t>
  </si>
  <si>
    <t>Steuerverwaltung</t>
  </si>
  <si>
    <t>Bildungszentrum der Thüringer</t>
  </si>
  <si>
    <t>Steuerverwaltung Gotha</t>
  </si>
  <si>
    <t>Staatsbauverwaltung</t>
  </si>
  <si>
    <t>Staatskassen</t>
  </si>
  <si>
    <t>Landesamt zur Regelung</t>
  </si>
  <si>
    <t>offener Vermögensfragen</t>
  </si>
  <si>
    <t>Staatliches Amt zur Regelung</t>
  </si>
  <si>
    <t>Zentraler Fahrdienst Thüringen</t>
  </si>
  <si>
    <t>Einzelplan 06 zusammen</t>
  </si>
  <si>
    <t>Thüringer Ministerium für Wirtschaft,</t>
  </si>
  <si>
    <t>Arbeit und Infrastruktur</t>
  </si>
  <si>
    <t>Thüringer Landesamt für</t>
  </si>
  <si>
    <t>Straßenbau</t>
  </si>
  <si>
    <t>Arbeits-,Berufsbildungs-</t>
  </si>
  <si>
    <t>Ausbildungsplatzförderung</t>
  </si>
  <si>
    <t>Untere Straßenbauverwaltung</t>
  </si>
  <si>
    <t>Landesamt für Mess- und Eichwesen</t>
  </si>
  <si>
    <t>Thüringen</t>
  </si>
  <si>
    <t>Einzelplan 07 zusammen</t>
  </si>
  <si>
    <t>Thüringer Ministerium für Soziales,</t>
  </si>
  <si>
    <t>Familie und Gesundheit</t>
  </si>
  <si>
    <t>Landesamt für Soziales und</t>
  </si>
  <si>
    <t>Familie</t>
  </si>
  <si>
    <t>Lebensmittelsicherheit und</t>
  </si>
  <si>
    <t>Verbraucherschutz</t>
  </si>
  <si>
    <t>Einzelplan 08 zusammen</t>
  </si>
  <si>
    <t>Thüringer Ministerium für Land-</t>
  </si>
  <si>
    <t>wirtschaft, Naturschutz und</t>
  </si>
  <si>
    <t>Umwelt</t>
  </si>
  <si>
    <t>Allgemeine Bewilligung</t>
  </si>
  <si>
    <t>Landwirtschaftsämter</t>
  </si>
  <si>
    <t>Flurneuordnungsämter</t>
  </si>
  <si>
    <t>Staatliches Bildungsseminar für Land-</t>
  </si>
  <si>
    <t>wirtschaft,Naturschutz und Umwelt</t>
  </si>
  <si>
    <t>Fachschule für Agrar- und</t>
  </si>
  <si>
    <t>Hauswirtschaft</t>
  </si>
  <si>
    <t>Überbetriebliche Ausbildungsstätte</t>
  </si>
  <si>
    <t>Thüringer Landesanstalt für</t>
  </si>
  <si>
    <t>Landwirtschaft</t>
  </si>
  <si>
    <t>Lehr- und Versuchsanstalt für</t>
  </si>
  <si>
    <t>Gartenbau</t>
  </si>
  <si>
    <t>Forstämter</t>
  </si>
  <si>
    <t>Staatsforst</t>
  </si>
  <si>
    <t>Fachhochschule für</t>
  </si>
  <si>
    <t>Forstwirtschaft</t>
  </si>
  <si>
    <t>Landesanstalt für Wald und</t>
  </si>
  <si>
    <t>Landeswaldarbeitsschule</t>
  </si>
  <si>
    <t>Nationalpark Hainich</t>
  </si>
  <si>
    <t>Landesanstalt für Umwelt</t>
  </si>
  <si>
    <t>und Geologie</t>
  </si>
  <si>
    <t>Thüringer Landesbergamt</t>
  </si>
  <si>
    <t>Staatliche Umweltämter</t>
  </si>
  <si>
    <t>Naturpark und Biosphärenreservate</t>
  </si>
  <si>
    <t>Einzelplan 09 zusammen</t>
  </si>
  <si>
    <t>Thüringer Rechnungshof</t>
  </si>
  <si>
    <t>Staatliche Rechnungsprüfungsstellen</t>
  </si>
  <si>
    <t>Einzelplan 11 zusammen</t>
  </si>
  <si>
    <t>Thüringer Ministerium für Wissen-</t>
  </si>
  <si>
    <t>schaft, Forschung und Kunst</t>
  </si>
  <si>
    <t>Universität Erfurt</t>
  </si>
  <si>
    <t>Friedrich-Schiller-Universität Jena</t>
  </si>
  <si>
    <t>Technische Universität Ilmenau</t>
  </si>
  <si>
    <t>Bauhaus Universität</t>
  </si>
  <si>
    <t>Weimar</t>
  </si>
  <si>
    <t>Hochschule für Musik</t>
  </si>
  <si>
    <t>"Franz Liszt" Weimar</t>
  </si>
  <si>
    <t>Fachhochschule Erfurt</t>
  </si>
  <si>
    <t>Fachhochschule Jena</t>
  </si>
  <si>
    <t>Fachhochschule Schmalkalden</t>
  </si>
  <si>
    <t>Fachhochschule Nordhausen</t>
  </si>
  <si>
    <t>Staatsarchive</t>
  </si>
  <si>
    <t>Landessternwarte an der FSU Jena</t>
  </si>
  <si>
    <t>in Tautenburg</t>
  </si>
  <si>
    <t>Hochschulen gemeinsam</t>
  </si>
  <si>
    <t>Förderung der Wissenschaft und</t>
  </si>
  <si>
    <t>Forschung außerhalb der Hochschulen</t>
  </si>
  <si>
    <t>Landesamt für Denkmalpflege</t>
  </si>
  <si>
    <t>Landesamt für archäologische</t>
  </si>
  <si>
    <t>Denkmalpflege</t>
  </si>
  <si>
    <t>Übrige Einnahmen und Ausgaben</t>
  </si>
  <si>
    <t>Einzelplan 15 zusammen</t>
  </si>
  <si>
    <t>Landesbehörden zusammen</t>
  </si>
  <si>
    <t>Thüringer Landesrechenzentrum</t>
  </si>
  <si>
    <t>Wirtschaftsbetrieb des Bildungs-</t>
  </si>
  <si>
    <t>zentrums der Steuerverwaltung</t>
  </si>
  <si>
    <t>Jugendlernhof Wolfersdorf</t>
  </si>
  <si>
    <t>Jugendbildungsstätte Ohrdruf</t>
  </si>
  <si>
    <t>Materialforschungs- und Prüfanstalt</t>
  </si>
  <si>
    <t xml:space="preserve">I </t>
  </si>
  <si>
    <t>an der Bauhaus Universität Weimar</t>
  </si>
  <si>
    <t>Kunstpflege</t>
  </si>
  <si>
    <t xml:space="preserve">Landesbetrieb </t>
  </si>
  <si>
    <t>Liegenschaftsmanagment</t>
  </si>
  <si>
    <t>Einzelplan 17 zusammen</t>
  </si>
  <si>
    <t xml:space="preserve">mit kaufmännischem </t>
  </si>
  <si>
    <t>Rechnungswesen zusammen</t>
  </si>
  <si>
    <t>Klinikum der Friedrich-Schiller-</t>
  </si>
  <si>
    <t>Universität Jena</t>
  </si>
  <si>
    <t>Krankenhäuser mit kaufmännischem</t>
  </si>
  <si>
    <t>Rechnungswesen des Landes</t>
  </si>
  <si>
    <t>Unmittelbarer Landesdienst</t>
  </si>
  <si>
    <t>13.Teilzeitbeschäftigte des Landes am 30.6.2003 nach Dienstverhältnis sowie</t>
  </si>
  <si>
    <t>Einzelplan/Kapitel
I insgesamt
W weiblich</t>
  </si>
  <si>
    <t>Beamte
und
Richter</t>
  </si>
  <si>
    <t>zu-</t>
  </si>
  <si>
    <t>mit</t>
  </si>
  <si>
    <t>sammen</t>
  </si>
  <si>
    <t>Zeit-</t>
  </si>
  <si>
    <t>vertrag</t>
  </si>
  <si>
    <t xml:space="preserve">Landeszentrale für politische </t>
  </si>
  <si>
    <t>Der Ausländerbeauftragte der</t>
  </si>
  <si>
    <t>Noch: 13.Teilzeitbeschäftigte des Landes am 30.6.2003 nach Dienstverhältnis sowie</t>
  </si>
  <si>
    <t>Noch: 13. Teilzeitbeschäftigte des Landes am 30.6.2003 nach Dienstverhältnis sowie</t>
  </si>
  <si>
    <t xml:space="preserve">Einzelplänen und Kapiteln des Landeshaushaltes </t>
  </si>
  <si>
    <t>Arbeits-,Berufsbildungs-,</t>
  </si>
  <si>
    <t>Landesamt für Mess- und</t>
  </si>
  <si>
    <t>Eichwesen Thüringen</t>
  </si>
  <si>
    <t>wirtschaft, Naturschutz und Umwelt</t>
  </si>
  <si>
    <t>Bauhaus-Universität</t>
  </si>
  <si>
    <t>Landesbetrieb</t>
  </si>
  <si>
    <t>Liegenschaftsmanagement</t>
  </si>
  <si>
    <t>mit kaufmännischem</t>
  </si>
  <si>
    <t>14. Personal der Gemeinden und Gemeindeverbände am 30.6.2003 nach Umfang der Tätigkeit,</t>
  </si>
  <si>
    <t>Dienstverhältnis, Beschäftigungsbereichen und Gemeindegrößenklassen</t>
  </si>
  <si>
    <t>Lfd.
Nr.</t>
  </si>
  <si>
    <t>Körperschaftsgruppe</t>
  </si>
  <si>
    <t xml:space="preserve">          unter</t>
  </si>
  <si>
    <t xml:space="preserve">  20 000 </t>
  </si>
  <si>
    <t>darunter Sonderrechnungen</t>
  </si>
  <si>
    <t>5</t>
  </si>
  <si>
    <t xml:space="preserve">    15. Personal der Gemeinden und Gemeindeverbände am 30.6.2003 nach Beschäftigungsbereichen,</t>
  </si>
  <si>
    <t xml:space="preserve">            Vollzeitbeschäftigte</t>
  </si>
  <si>
    <t>Beamte und Angestellte</t>
  </si>
  <si>
    <t>6</t>
  </si>
  <si>
    <t xml:space="preserve">     16. Personal der Gemeinden und Gemeindeverbände am 30.6.2003</t>
  </si>
  <si>
    <t>nach Dauer des Dienstverhältnisses und Aufgabenbereichen</t>
  </si>
  <si>
    <t>00, 01</t>
  </si>
  <si>
    <t>02, 05,</t>
  </si>
  <si>
    <t>öffentliche Ordnung</t>
  </si>
  <si>
    <t>Rettungsdienst</t>
  </si>
  <si>
    <t>108</t>
  </si>
  <si>
    <t>Schulverwaltung</t>
  </si>
  <si>
    <t>Regelschulen und Schulverbund</t>
  </si>
  <si>
    <t xml:space="preserve">  Grund- und Regelschulen</t>
  </si>
  <si>
    <t>Gymnasien, Kollegs (ohne berufliche</t>
  </si>
  <si>
    <t xml:space="preserve">  Gymnasien)</t>
  </si>
  <si>
    <t>Berufsschulen</t>
  </si>
  <si>
    <t>übrige schulische Aufgaben</t>
  </si>
  <si>
    <t>Wissenschaft, Forschung, Kulturpflege,</t>
  </si>
  <si>
    <t>Naturschutz</t>
  </si>
  <si>
    <t>Museen, Sammlungen, Ausstellungen</t>
  </si>
  <si>
    <t>Büchereien</t>
  </si>
  <si>
    <t xml:space="preserve">Volkshochschulen, </t>
  </si>
  <si>
    <t xml:space="preserve">   Sonstige Volksbildung</t>
  </si>
  <si>
    <t>allgemeine Sozialverwaltung</t>
  </si>
  <si>
    <t>Verwaltung der Jugendhilfe</t>
  </si>
  <si>
    <t>soziale Einrichtungen (ohne Jugendhilfe)</t>
  </si>
  <si>
    <t>Noch: 16. Personal der Gemeinden und Gemeindeverbände am 30.6.2003</t>
  </si>
  <si>
    <t>Gesundheitsverwaltung</t>
  </si>
  <si>
    <t>eigene Sportstätten</t>
  </si>
  <si>
    <t>Badeanstalten</t>
  </si>
  <si>
    <t>37</t>
  </si>
  <si>
    <t>Städteplanung, Vermessung, Bauordnung</t>
  </si>
  <si>
    <t xml:space="preserve">Wohnungsbauförderung </t>
  </si>
  <si>
    <t>63, 65,</t>
  </si>
  <si>
    <t>Straßen, Parkeinrichtungen</t>
  </si>
  <si>
    <t>66, 68</t>
  </si>
  <si>
    <t>Straßenbeleuchtung und -reinigung</t>
  </si>
  <si>
    <t>Öffentliche Einrichtungen,</t>
  </si>
  <si>
    <t>Wirtschaftsförderung</t>
  </si>
  <si>
    <t>Abwasserbeseitigung</t>
  </si>
  <si>
    <t>Abfallbeseitigung</t>
  </si>
  <si>
    <t>Bestattungswesen</t>
  </si>
  <si>
    <t xml:space="preserve">  </t>
  </si>
  <si>
    <t>Grund- und Sondervermögen</t>
  </si>
  <si>
    <t>Versorgungsunternehmen</t>
  </si>
  <si>
    <t>Verkehrsunternehmen</t>
  </si>
  <si>
    <t xml:space="preserve">Krankenhäuser </t>
  </si>
  <si>
    <r>
      <t>Sonderrechnungen</t>
    </r>
    <r>
      <rPr>
        <b/>
        <vertAlign val="superscript"/>
        <sz val="8"/>
        <rFont val="Helvetica"/>
        <family val="2"/>
      </rPr>
      <t xml:space="preserve"> 1)</t>
    </r>
  </si>
  <si>
    <t>17. Personal des Landes am 30.6.2003</t>
  </si>
  <si>
    <t>nach Altersgruppen und Dienstverhältnis</t>
  </si>
  <si>
    <t>Altersgruppe</t>
  </si>
  <si>
    <t>von ... bis</t>
  </si>
  <si>
    <t>unter ... Jahren</t>
  </si>
  <si>
    <t>I     insgesamt</t>
  </si>
  <si>
    <t xml:space="preserve"> unter 21</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</si>
  <si>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</si>
  <si>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</si>
  <si>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</si>
  <si>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</si>
  <si>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</si>
  <si>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</si>
  <si>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</si>
  <si>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</si>
  <si>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</si>
  <si>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</si>
  <si>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</si>
  <si>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</si>
  <si>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</si>
  <si>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</si>
  <si>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</si>
  <si>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</si>
  <si>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</si>
  <si>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</si>
  <si>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</si>
  <si>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</si>
  <si>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</si>
  <si>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</si>
  <si>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</si>
  <si>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18. Personal der Gemeinden/Gemeindeverbände</t>
  </si>
  <si>
    <t>am 30.6.2003 nach Altersgruppen und Dienstverhältnis</t>
  </si>
  <si>
    <t xml:space="preserve"> 25  -  27</t>
  </si>
  <si>
    <t>19. Personal der kommunalen Zweckverbände</t>
  </si>
  <si>
    <t>20. Vollzeitbeschäftigte des Landes am 30.6.2003</t>
  </si>
  <si>
    <t>nach Alters- und Laufbahngruppen</t>
  </si>
  <si>
    <t xml:space="preserve">                I     insgesamt</t>
  </si>
  <si>
    <t xml:space="preserve">                W  weiblich</t>
  </si>
  <si>
    <t>21. Vollzeitbeschäftigte der Gemeinden/Gemeindeverbände</t>
  </si>
  <si>
    <t>am 30.6.2003 nach Alters- und Laufbahngruppen</t>
  </si>
  <si>
    <t>22. Vollzeitbeschäftigte der kommunalen Zweckverbände</t>
  </si>
  <si>
    <t>Ins-
gesamt</t>
  </si>
  <si>
    <t xml:space="preserve"> 21 - 23</t>
  </si>
  <si>
    <t xml:space="preserve"> 23 - 25</t>
  </si>
  <si>
    <t>15</t>
  </si>
  <si>
    <t xml:space="preserve"> 25 - 27</t>
  </si>
  <si>
    <t xml:space="preserve"> 27 - 29</t>
  </si>
  <si>
    <t>10</t>
  </si>
  <si>
    <t xml:space="preserve"> 29 - 31</t>
  </si>
  <si>
    <t>19</t>
  </si>
  <si>
    <t xml:space="preserve"> 31 - 33</t>
  </si>
  <si>
    <t xml:space="preserve"> 33 - 35</t>
  </si>
  <si>
    <t xml:space="preserve"> 35 - 37</t>
  </si>
  <si>
    <t xml:space="preserve"> 37 - 39</t>
  </si>
</sst>
</file>

<file path=xl/styles.xml><?xml version="1.0" encoding="utf-8"?>
<styleSheet xmlns="http://schemas.openxmlformats.org/spreadsheetml/2006/main">
  <numFmts count="9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numFmt numFmtId="169" formatCode="@\ \ \ \ \ \ \ \ \ "/>
    <numFmt numFmtId="170" formatCode="@\ \ \ \ \ \ \ \ \ \ \ \ \ \ \ \ \ \ \ \ \ \ \ "/>
    <numFmt numFmtId="171" formatCode="\(###\)_D_D;;* @_D_D"/>
    <numFmt numFmtId="172" formatCode="###\ ##0"/>
    <numFmt numFmtId="173" formatCode="###\ ##0\ \ \ \ \ \ "/>
    <numFmt numFmtId="174" formatCode="###\ ##0\ \ \ \ \ \ \ \ "/>
    <numFmt numFmtId="175" formatCode="@\ \ \ \ \ \ \ \ "/>
    <numFmt numFmtId="176" formatCode="###\ ##0\ \ "/>
    <numFmt numFmtId="177" formatCode="###\ ##0\ \ \ "/>
    <numFmt numFmtId="178" formatCode="##\ ##0\ \ \ \ \ \ \ \ "/>
    <numFmt numFmtId="179" formatCode="@\ \ \ \ \ \ "/>
    <numFmt numFmtId="180" formatCode="@\ \ "/>
    <numFmt numFmtId="181" formatCode="@\ \ \ \ \ "/>
    <numFmt numFmtId="182" formatCode="##\ ##0\ \ \ "/>
    <numFmt numFmtId="183" formatCode="##\ ##0"/>
    <numFmt numFmtId="184" formatCode="#\ ##0\ \ \ \ "/>
    <numFmt numFmtId="185" formatCode="@\ \ \ \ "/>
    <numFmt numFmtId="186" formatCode="#\ ###\ ##0"/>
    <numFmt numFmtId="187" formatCode="##\ ##0\ \ \ \ \ \ "/>
    <numFmt numFmtId="188" formatCode="##\ ##0\ \ \ \ \ \ \ "/>
    <numFmt numFmtId="189" formatCode="@\ \ \ \ \ \ \ "/>
    <numFmt numFmtId="190" formatCode="##\ ###\ ##0"/>
    <numFmt numFmtId="191" formatCode="##\ ##0\ \ \ \ \ "/>
    <numFmt numFmtId="192" formatCode="##\ ##0\ \ \ \ "/>
    <numFmt numFmtId="193" formatCode="#.0"/>
    <numFmt numFmtId="194" formatCode="0.0"/>
    <numFmt numFmtId="195" formatCode="##.0"/>
    <numFmt numFmtId="196" formatCode="\ \ \ \ ##0.0"/>
    <numFmt numFmtId="197" formatCode="\ \ \ ##0.0"/>
    <numFmt numFmtId="198" formatCode="\ \ \ \ \ ##0.0"/>
    <numFmt numFmtId="199" formatCode="\-\ ##0.0"/>
    <numFmt numFmtId="200" formatCode="\ \-\ \ \ ##0.0"/>
    <numFmt numFmtId="201" formatCode="\ \ ##0.0"/>
    <numFmt numFmtId="202" formatCode="\ \ \ 0"/>
    <numFmt numFmtId="203" formatCode="\ \ 0"/>
    <numFmt numFmtId="204" formatCode="###\ ##0\ \ \ \ "/>
    <numFmt numFmtId="205" formatCode="###.0\ \ \ \ \ \ \ \ "/>
    <numFmt numFmtId="206" formatCode="#\ ##0\ \ \ \ \ \ \ "/>
    <numFmt numFmtId="207" formatCode="#\ ##0\ \ \ \ \ \ \ \ \ "/>
    <numFmt numFmtId="208" formatCode="@\ \ \ \ \ \ \ \ \ \ "/>
    <numFmt numFmtId="209" formatCode="##0\ \ \ \ \ \ \ \ \ \ "/>
    <numFmt numFmtId="210" formatCode="@\ \ \ \ \ \ \ \ \ \ \ "/>
    <numFmt numFmtId="211" formatCode="@\ \ \ \ \ \ \ \ \ \ \ \ "/>
    <numFmt numFmtId="212" formatCode="\ @\ \ \ \ \ \ \ \ "/>
    <numFmt numFmtId="213" formatCode="#\ ##0\ \ \ \ \ "/>
    <numFmt numFmtId="214" formatCode="##0\ \ \ \ "/>
    <numFmt numFmtId="215" formatCode="##0\ \ \ "/>
    <numFmt numFmtId="216" formatCode="##0\ \ \ \ \ \ "/>
    <numFmt numFmtId="217" formatCode="##0\ \ \ \ \ "/>
    <numFmt numFmtId="218" formatCode="0#"/>
    <numFmt numFmtId="219" formatCode="#\ ##0\ \ \ "/>
    <numFmt numFmtId="220" formatCode="0#0#"/>
    <numFmt numFmtId="221" formatCode="###\ "/>
    <numFmt numFmtId="222" formatCode="#\ ###"/>
    <numFmt numFmtId="223" formatCode="#\ ##0"/>
    <numFmt numFmtId="224" formatCode="##\ ##0\ \ "/>
    <numFmt numFmtId="225" formatCode="#0\ \ \ \ "/>
    <numFmt numFmtId="226" formatCode="##\ ###\ \ "/>
    <numFmt numFmtId="227" formatCode="#\ ###\ \ \ "/>
    <numFmt numFmtId="228" formatCode="#\ ###\ \ \ \ "/>
    <numFmt numFmtId="229" formatCode="##\ \ \ \ "/>
    <numFmt numFmtId="230" formatCode="#\ ##0\ \ "/>
    <numFmt numFmtId="231" formatCode="###\ \ \ \ "/>
    <numFmt numFmtId="232" formatCode="#0\ \ \ \ \ \ \ "/>
    <numFmt numFmtId="233" formatCode="#0\ \ \ \ \ \ \ \ "/>
    <numFmt numFmtId="234" formatCode="#\ ##0\ \ \ \ \ \ "/>
    <numFmt numFmtId="235" formatCode="#\ ##0\ \ \ \ \ \ \ \ "/>
    <numFmt numFmtId="236" formatCode="General\ \ "/>
    <numFmt numFmtId="237" formatCode="###.0\ \ \ \ \ \ \ "/>
    <numFmt numFmtId="238" formatCode="##0\ \ \ \ \ \ \ \ \ "/>
    <numFmt numFmtId="239" formatCode="\ 0"/>
    <numFmt numFmtId="240" formatCode="0\3"/>
    <numFmt numFmtId="241" formatCode="#"/>
    <numFmt numFmtId="242" formatCode="#0\ \ "/>
    <numFmt numFmtId="243" formatCode="#0\ \ \ \ \ \ \ \ \ \ \ \ "/>
    <numFmt numFmtId="244" formatCode="#0\ \ \ \ \ \ \ \ \ \ "/>
    <numFmt numFmtId="245" formatCode="##0\ \ \ \ \ \ \ \ "/>
    <numFmt numFmtId="246" formatCode="#0\ \ \ \ \ \ \ \ \ \ \ "/>
    <numFmt numFmtId="247" formatCode="#0\ \ \ \ \ "/>
    <numFmt numFmtId="248" formatCode="#0\ \ \ \ \ \ "/>
  </numFmts>
  <fonts count="25">
    <font>
      <sz val="10"/>
      <name val="Arial"/>
      <family val="0"/>
    </font>
    <font>
      <b/>
      <sz val="10"/>
      <name val="Arial"/>
      <family val="0"/>
    </font>
    <font>
      <i/>
      <sz val="10"/>
      <name val="Arial"/>
      <family val="0"/>
    </font>
    <font>
      <b/>
      <i/>
      <sz val="10"/>
      <name val="Arial"/>
      <family val="0"/>
    </font>
    <font>
      <sz val="8"/>
      <name val="Helvetica"/>
      <family val="2"/>
    </font>
    <font>
      <b/>
      <sz val="8"/>
      <name val="Helvetica"/>
      <family val="0"/>
    </font>
    <font>
      <b/>
      <sz val="10"/>
      <name val="Helvetica"/>
      <family val="0"/>
    </font>
    <font>
      <sz val="8"/>
      <name val="Arial"/>
      <family val="2"/>
    </font>
    <font>
      <sz val="9"/>
      <color indexed="8"/>
      <name val="Helvetica"/>
      <family val="0"/>
    </font>
    <font>
      <b/>
      <sz val="10"/>
      <color indexed="8"/>
      <name val="Helvetica"/>
      <family val="0"/>
    </font>
    <font>
      <b/>
      <sz val="9"/>
      <color indexed="8"/>
      <name val="Helvetica"/>
      <family val="0"/>
    </font>
    <font>
      <vertAlign val="superscript"/>
      <sz val="8"/>
      <name val="Helvetica"/>
      <family val="0"/>
    </font>
    <font>
      <b/>
      <sz val="8"/>
      <name val="Arial"/>
      <family val="2"/>
    </font>
    <font>
      <b/>
      <vertAlign val="superscript"/>
      <sz val="8"/>
      <name val="Helvetica"/>
      <family val="2"/>
    </font>
    <font>
      <sz val="10"/>
      <name val="Helvetica"/>
      <family val="2"/>
    </font>
    <font>
      <u val="single"/>
      <sz val="10"/>
      <color indexed="36"/>
      <name val="Arial"/>
      <family val="0"/>
    </font>
    <font>
      <u val="single"/>
      <sz val="10"/>
      <color indexed="12"/>
      <name val="Arial"/>
      <family val="0"/>
    </font>
    <font>
      <sz val="9"/>
      <name val="Arial"/>
      <family val="2"/>
    </font>
    <font>
      <b/>
      <sz val="13"/>
      <name val="Arial"/>
      <family val="2"/>
    </font>
    <font>
      <sz val="4.75"/>
      <name val="Arial"/>
      <family val="2"/>
    </font>
    <font>
      <sz val="10.5"/>
      <name val="Arial"/>
      <family val="0"/>
    </font>
    <font>
      <sz val="8.25"/>
      <name val="Arial"/>
      <family val="2"/>
    </font>
    <font>
      <sz val="11.25"/>
      <name val="Arial"/>
      <family val="0"/>
    </font>
    <font>
      <sz val="8.75"/>
      <name val="Arial"/>
      <family val="0"/>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color indexed="63"/>
      </top>
      <bottom style="thin"/>
    </border>
    <border>
      <left style="thin"/>
      <right>
        <color indexed="63"/>
      </right>
      <top style="medium"/>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78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horizontal="center"/>
    </xf>
    <xf numFmtId="0" fontId="7" fillId="0" borderId="0" xfId="0" applyFont="1" applyAlignment="1">
      <alignment/>
    </xf>
    <xf numFmtId="168" fontId="4" fillId="0" borderId="0" xfId="0" applyNumberFormat="1" applyFont="1" applyAlignment="1">
      <alignment horizontal="left"/>
    </xf>
    <xf numFmtId="169" fontId="4" fillId="0" borderId="0" xfId="0" applyNumberFormat="1" applyFont="1" applyAlignment="1">
      <alignment/>
    </xf>
    <xf numFmtId="170" fontId="4" fillId="0" borderId="0" xfId="0" applyNumberFormat="1" applyFont="1" applyAlignment="1">
      <alignment/>
    </xf>
    <xf numFmtId="171" fontId="7" fillId="0" borderId="0" xfId="0" applyNumberFormat="1" applyFont="1" applyAlignment="1">
      <alignment/>
    </xf>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center"/>
    </xf>
    <xf numFmtId="0" fontId="8" fillId="0" borderId="0" xfId="0" applyFont="1" applyAlignment="1">
      <alignment horizontal="center"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8" fillId="0" borderId="0" xfId="0" applyFont="1" applyAlignment="1" quotePrefix="1">
      <alignment wrapText="1"/>
    </xf>
    <xf numFmtId="0" fontId="4" fillId="0" borderId="0" xfId="0" applyFont="1" applyAlignment="1">
      <alignment/>
    </xf>
    <xf numFmtId="0" fontId="6" fillId="0" borderId="0" xfId="0" applyFont="1" applyAlignment="1">
      <alignment horizontal="centerContinuous"/>
    </xf>
    <xf numFmtId="0" fontId="4" fillId="0" borderId="1" xfId="0" applyFont="1" applyBorder="1" applyAlignment="1">
      <alignment/>
    </xf>
    <xf numFmtId="0" fontId="4" fillId="0" borderId="0" xfId="0" applyFont="1" applyBorder="1" applyAlignment="1">
      <alignment/>
    </xf>
    <xf numFmtId="0" fontId="0" fillId="0" borderId="0" xfId="0" applyBorder="1" applyAlignment="1">
      <alignment/>
    </xf>
    <xf numFmtId="0" fontId="4" fillId="0" borderId="2" xfId="0" applyFont="1" applyBorder="1" applyAlignment="1">
      <alignment/>
    </xf>
    <xf numFmtId="0" fontId="4" fillId="0" borderId="0" xfId="0" applyFont="1" applyBorder="1" applyAlignment="1">
      <alignment horizontal="centerContinuous"/>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5" fillId="0" borderId="3" xfId="0" applyFont="1" applyBorder="1" applyAlignment="1">
      <alignment/>
    </xf>
    <xf numFmtId="174" fontId="5" fillId="0" borderId="0" xfId="0" applyNumberFormat="1" applyFont="1" applyAlignment="1">
      <alignment/>
    </xf>
    <xf numFmtId="174" fontId="5" fillId="0" borderId="0" xfId="0" applyNumberFormat="1" applyFont="1" applyAlignment="1">
      <alignment/>
    </xf>
    <xf numFmtId="174" fontId="4" fillId="0" borderId="0" xfId="0" applyNumberFormat="1" applyFont="1" applyAlignment="1">
      <alignment/>
    </xf>
    <xf numFmtId="172" fontId="4" fillId="0" borderId="0" xfId="0" applyNumberFormat="1" applyFont="1" applyAlignment="1">
      <alignment/>
    </xf>
    <xf numFmtId="0" fontId="6" fillId="0" borderId="0" xfId="0" applyFont="1" applyAlignment="1">
      <alignment horizontal="centerContinuous"/>
    </xf>
    <xf numFmtId="0" fontId="4" fillId="0" borderId="10" xfId="0" applyFont="1" applyBorder="1" applyAlignment="1">
      <alignment horizontal="centerContinuous"/>
    </xf>
    <xf numFmtId="0" fontId="4" fillId="0" borderId="11" xfId="0" applyFont="1" applyBorder="1" applyAlignment="1">
      <alignment/>
    </xf>
    <xf numFmtId="0" fontId="4" fillId="0" borderId="12" xfId="0" applyFont="1" applyBorder="1" applyAlignment="1">
      <alignment/>
    </xf>
    <xf numFmtId="0" fontId="4" fillId="0" borderId="5" xfId="0" applyFont="1" applyBorder="1" applyAlignment="1">
      <alignment horizontal="center"/>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4" fillId="0" borderId="7" xfId="0" applyFont="1" applyBorder="1" applyAlignment="1">
      <alignment horizontal="center"/>
    </xf>
    <xf numFmtId="0" fontId="4" fillId="0" borderId="16" xfId="0" applyFont="1" applyBorder="1" applyAlignment="1">
      <alignment/>
    </xf>
    <xf numFmtId="0" fontId="4" fillId="0" borderId="0" xfId="0" applyFont="1" applyBorder="1" applyAlignment="1">
      <alignment horizontal="center"/>
    </xf>
    <xf numFmtId="0" fontId="4" fillId="0" borderId="9" xfId="0" applyFont="1" applyBorder="1" applyAlignment="1">
      <alignment horizontal="center"/>
    </xf>
    <xf numFmtId="0" fontId="5" fillId="0" borderId="0" xfId="0" applyFont="1" applyBorder="1" applyAlignment="1">
      <alignment horizontal="centerContinuous"/>
    </xf>
    <xf numFmtId="0" fontId="5" fillId="0" borderId="0" xfId="0" applyFont="1" applyBorder="1" applyAlignment="1">
      <alignment horizontal="centerContinuous"/>
    </xf>
    <xf numFmtId="0" fontId="0" fillId="0" borderId="0" xfId="0" applyAlignment="1">
      <alignment horizontal="centerContinuous"/>
    </xf>
    <xf numFmtId="178" fontId="4" fillId="0" borderId="0" xfId="0" applyNumberFormat="1" applyFont="1" applyAlignment="1">
      <alignment/>
    </xf>
    <xf numFmtId="178" fontId="5" fillId="0" borderId="0" xfId="0" applyNumberFormat="1" applyFont="1" applyAlignment="1">
      <alignment/>
    </xf>
    <xf numFmtId="177" fontId="4" fillId="0" borderId="0" xfId="0" applyNumberFormat="1" applyFont="1" applyAlignment="1">
      <alignment horizontal="right"/>
    </xf>
    <xf numFmtId="0" fontId="7" fillId="0" borderId="0" xfId="0" applyFont="1" applyAlignment="1">
      <alignment/>
    </xf>
    <xf numFmtId="0" fontId="7" fillId="0" borderId="3" xfId="0" applyFont="1" applyBorder="1" applyAlignment="1">
      <alignment/>
    </xf>
    <xf numFmtId="9" fontId="7" fillId="0" borderId="0" xfId="19" applyFont="1" applyAlignment="1">
      <alignment/>
    </xf>
    <xf numFmtId="9" fontId="0" fillId="0" borderId="0" xfId="19" applyAlignment="1">
      <alignment/>
    </xf>
    <xf numFmtId="0" fontId="7" fillId="0" borderId="3" xfId="0" applyFont="1" applyBorder="1" applyAlignment="1">
      <alignment/>
    </xf>
    <xf numFmtId="0" fontId="12" fillId="0" borderId="0" xfId="0" applyFont="1" applyAlignment="1">
      <alignment/>
    </xf>
    <xf numFmtId="0" fontId="12" fillId="0" borderId="3" xfId="0" applyFont="1" applyBorder="1" applyAlignment="1">
      <alignment/>
    </xf>
    <xf numFmtId="0" fontId="12" fillId="0" borderId="0" xfId="0" applyFont="1" applyAlignment="1">
      <alignment/>
    </xf>
    <xf numFmtId="0" fontId="12" fillId="0" borderId="3" xfId="0" applyFont="1" applyBorder="1" applyAlignment="1">
      <alignment/>
    </xf>
    <xf numFmtId="0" fontId="1" fillId="0" borderId="0" xfId="0" applyFont="1" applyAlignment="1">
      <alignment/>
    </xf>
    <xf numFmtId="0" fontId="4" fillId="0" borderId="2" xfId="0" applyFont="1" applyBorder="1" applyAlignment="1">
      <alignment horizontal="centerContinuous"/>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Continuous"/>
    </xf>
    <xf numFmtId="0" fontId="7" fillId="0" borderId="0" xfId="0" applyFont="1" applyAlignment="1">
      <alignment horizontal="centerContinuous"/>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xf>
    <xf numFmtId="0" fontId="4" fillId="0" borderId="16" xfId="0" applyFont="1" applyBorder="1" applyAlignment="1">
      <alignment horizontal="center" vertical="center"/>
    </xf>
    <xf numFmtId="0" fontId="4" fillId="0" borderId="18" xfId="0" applyFont="1" applyBorder="1" applyAlignment="1">
      <alignment horizontal="centerContinuous"/>
    </xf>
    <xf numFmtId="0" fontId="4" fillId="0" borderId="16" xfId="0" applyFont="1" applyBorder="1" applyAlignment="1">
      <alignment horizontal="center"/>
    </xf>
    <xf numFmtId="0" fontId="4" fillId="0" borderId="10" xfId="0" applyFont="1" applyBorder="1" applyAlignment="1">
      <alignment horizontal="left"/>
    </xf>
    <xf numFmtId="0" fontId="5" fillId="0" borderId="17" xfId="0" applyFont="1" applyBorder="1" applyAlignment="1">
      <alignment horizontal="left"/>
    </xf>
    <xf numFmtId="0" fontId="5" fillId="0" borderId="0" xfId="0" applyFont="1" applyAlignment="1">
      <alignment/>
    </xf>
    <xf numFmtId="0" fontId="5" fillId="0" borderId="3" xfId="0" applyFont="1" applyBorder="1" applyAlignment="1">
      <alignment/>
    </xf>
    <xf numFmtId="182" fontId="5" fillId="0" borderId="0" xfId="0" applyNumberFormat="1" applyFont="1" applyAlignment="1">
      <alignment/>
    </xf>
    <xf numFmtId="182" fontId="5" fillId="0" borderId="0" xfId="0" applyNumberFormat="1" applyFont="1" applyFill="1" applyBorder="1" applyAlignment="1">
      <alignment/>
    </xf>
    <xf numFmtId="0" fontId="4" fillId="0" borderId="17" xfId="0" applyFont="1" applyBorder="1" applyAlignment="1">
      <alignment horizontal="left"/>
    </xf>
    <xf numFmtId="172" fontId="7" fillId="0" borderId="0" xfId="0" applyNumberFormat="1" applyFont="1" applyAlignment="1">
      <alignment/>
    </xf>
    <xf numFmtId="182" fontId="4" fillId="0" borderId="0" xfId="0" applyNumberFormat="1" applyFont="1" applyAlignment="1">
      <alignment/>
    </xf>
    <xf numFmtId="172" fontId="5" fillId="0" borderId="0" xfId="0" applyNumberFormat="1" applyFont="1" applyAlignment="1">
      <alignment/>
    </xf>
    <xf numFmtId="182" fontId="4" fillId="0" borderId="0" xfId="0" applyNumberFormat="1" applyFont="1" applyFill="1" applyBorder="1" applyAlignment="1">
      <alignment/>
    </xf>
    <xf numFmtId="184" fontId="5" fillId="0" borderId="0" xfId="0" applyNumberFormat="1" applyFont="1" applyAlignment="1">
      <alignment/>
    </xf>
    <xf numFmtId="172" fontId="0" fillId="0" borderId="0" xfId="0" applyNumberFormat="1" applyAlignment="1">
      <alignment horizontal="centerContinuous"/>
    </xf>
    <xf numFmtId="172" fontId="4" fillId="0" borderId="0" xfId="0" applyNumberFormat="1" applyFont="1" applyAlignment="1">
      <alignment horizontal="centerContinuous"/>
    </xf>
    <xf numFmtId="172" fontId="7" fillId="0" borderId="0" xfId="0" applyNumberFormat="1" applyFont="1" applyAlignment="1">
      <alignment horizontal="centerContinuous"/>
    </xf>
    <xf numFmtId="0" fontId="5" fillId="0" borderId="17" xfId="0" applyFont="1" applyBorder="1" applyAlignment="1">
      <alignment/>
    </xf>
    <xf numFmtId="0" fontId="5" fillId="0" borderId="0" xfId="0" applyFont="1" applyBorder="1" applyAlignment="1">
      <alignment/>
    </xf>
    <xf numFmtId="0" fontId="14" fillId="0" borderId="0" xfId="0" applyFont="1" applyAlignment="1">
      <alignment/>
    </xf>
    <xf numFmtId="183" fontId="14" fillId="0" borderId="0" xfId="0" applyNumberFormat="1" applyFont="1" applyAlignment="1">
      <alignment/>
    </xf>
    <xf numFmtId="183" fontId="4" fillId="0" borderId="0" xfId="0" applyNumberFormat="1" applyFont="1" applyAlignment="1">
      <alignment/>
    </xf>
    <xf numFmtId="0" fontId="4" fillId="0" borderId="6" xfId="0" applyFont="1" applyBorder="1" applyAlignment="1">
      <alignment horizontal="center"/>
    </xf>
    <xf numFmtId="0" fontId="4" fillId="0" borderId="18" xfId="0" applyFont="1" applyBorder="1" applyAlignment="1">
      <alignment/>
    </xf>
    <xf numFmtId="0" fontId="4" fillId="0" borderId="8" xfId="0" applyFont="1" applyBorder="1" applyAlignment="1">
      <alignment horizontal="center"/>
    </xf>
    <xf numFmtId="188" fontId="4" fillId="0" borderId="0" xfId="0" applyNumberFormat="1" applyFont="1" applyAlignment="1">
      <alignment/>
    </xf>
    <xf numFmtId="188" fontId="5" fillId="0" borderId="0" xfId="0" applyNumberFormat="1" applyFont="1" applyAlignment="1">
      <alignment/>
    </xf>
    <xf numFmtId="186" fontId="4" fillId="0" borderId="0" xfId="0" applyNumberFormat="1" applyFont="1" applyAlignment="1">
      <alignment/>
    </xf>
    <xf numFmtId="189" fontId="4" fillId="0" borderId="0" xfId="0" applyNumberFormat="1" applyFont="1" applyAlignment="1">
      <alignment horizontal="right"/>
    </xf>
    <xf numFmtId="0" fontId="6" fillId="0" borderId="0" xfId="0" applyFont="1" applyAlignment="1">
      <alignment/>
    </xf>
    <xf numFmtId="0" fontId="4" fillId="0" borderId="0" xfId="0" applyFont="1" applyBorder="1" applyAlignment="1">
      <alignment horizontal="centerContinuous" vertical="center"/>
    </xf>
    <xf numFmtId="0" fontId="4" fillId="0" borderId="2" xfId="0" applyFont="1" applyBorder="1" applyAlignment="1">
      <alignment horizontal="centerContinuous" vertical="center"/>
    </xf>
    <xf numFmtId="0" fontId="0" fillId="0" borderId="10" xfId="0" applyBorder="1" applyAlignment="1">
      <alignment horizontal="center" vertical="center"/>
    </xf>
    <xf numFmtId="0" fontId="4" fillId="0" borderId="0" xfId="0" applyFont="1" applyAlignment="1">
      <alignment vertical="center"/>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7" fillId="0" borderId="0" xfId="0" applyFont="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182" fontId="5" fillId="0" borderId="0" xfId="0" applyNumberFormat="1" applyFont="1" applyAlignment="1">
      <alignment/>
    </xf>
    <xf numFmtId="0" fontId="4" fillId="0" borderId="0" xfId="0" applyFont="1" applyAlignment="1">
      <alignment/>
    </xf>
    <xf numFmtId="182" fontId="4" fillId="0" borderId="0" xfId="0" applyNumberFormat="1" applyFont="1" applyAlignment="1">
      <alignment/>
    </xf>
    <xf numFmtId="0" fontId="14" fillId="0" borderId="17" xfId="0" applyFont="1" applyBorder="1" applyAlignment="1">
      <alignment/>
    </xf>
    <xf numFmtId="0" fontId="14" fillId="0" borderId="3" xfId="0" applyFont="1" applyBorder="1" applyAlignment="1">
      <alignment/>
    </xf>
    <xf numFmtId="190" fontId="5" fillId="0" borderId="0" xfId="0" applyNumberFormat="1" applyFont="1" applyAlignment="1">
      <alignment/>
    </xf>
    <xf numFmtId="0" fontId="4" fillId="0" borderId="0" xfId="0" applyFont="1" applyBorder="1" applyAlignment="1">
      <alignment/>
    </xf>
    <xf numFmtId="0" fontId="4" fillId="0" borderId="3" xfId="0" applyFont="1" applyBorder="1" applyAlignment="1">
      <alignment/>
    </xf>
    <xf numFmtId="0" fontId="14" fillId="0" borderId="11" xfId="0" applyFont="1" applyBorder="1" applyAlignment="1">
      <alignment/>
    </xf>
    <xf numFmtId="0" fontId="4" fillId="0" borderId="4" xfId="0" applyFont="1" applyBorder="1" applyAlignment="1">
      <alignment horizontal="centerContinuous"/>
    </xf>
    <xf numFmtId="0" fontId="4" fillId="0" borderId="19" xfId="0" applyFont="1" applyBorder="1" applyAlignment="1">
      <alignment horizontal="centerContinuous"/>
    </xf>
    <xf numFmtId="0" fontId="4" fillId="0" borderId="11" xfId="0" applyFont="1" applyBorder="1" applyAlignment="1">
      <alignment horizontal="center"/>
    </xf>
    <xf numFmtId="0" fontId="4" fillId="0" borderId="4" xfId="0" applyFont="1" applyBorder="1" applyAlignment="1">
      <alignment horizontal="center"/>
    </xf>
    <xf numFmtId="0" fontId="5" fillId="0" borderId="0" xfId="0" applyFont="1" applyAlignment="1">
      <alignment horizontal="centerContinuous"/>
    </xf>
    <xf numFmtId="0" fontId="4" fillId="0" borderId="0" xfId="0" applyFont="1" applyAlignment="1">
      <alignment horizontal="centerContinuous"/>
    </xf>
    <xf numFmtId="0" fontId="4" fillId="0" borderId="3" xfId="0" applyFont="1" applyBorder="1" applyAlignment="1">
      <alignment/>
    </xf>
    <xf numFmtId="184" fontId="4" fillId="0" borderId="0" xfId="0" applyNumberFormat="1" applyFont="1" applyFill="1" applyBorder="1" applyAlignment="1">
      <alignment/>
    </xf>
    <xf numFmtId="0" fontId="4" fillId="0" borderId="0" xfId="0" applyFont="1" applyAlignment="1">
      <alignment horizontal="center"/>
    </xf>
    <xf numFmtId="185" fontId="4" fillId="0" borderId="0" xfId="0" applyNumberFormat="1" applyFont="1" applyAlignment="1" quotePrefix="1">
      <alignment horizontal="right"/>
    </xf>
    <xf numFmtId="184" fontId="5" fillId="0" borderId="0" xfId="0" applyNumberFormat="1" applyFont="1" applyFill="1" applyBorder="1" applyAlignment="1">
      <alignment/>
    </xf>
    <xf numFmtId="192" fontId="4" fillId="0" borderId="0" xfId="0" applyNumberFormat="1" applyFont="1" applyAlignment="1">
      <alignment/>
    </xf>
    <xf numFmtId="0" fontId="5" fillId="0" borderId="0" xfId="0" applyFont="1" applyAlignment="1">
      <alignment horizontal="center"/>
    </xf>
    <xf numFmtId="0" fontId="5" fillId="0" borderId="3" xfId="0" applyFont="1" applyBorder="1" applyAlignment="1">
      <alignment horizontal="center"/>
    </xf>
    <xf numFmtId="184" fontId="4" fillId="0" borderId="0" xfId="0" applyNumberFormat="1" applyFont="1" applyAlignment="1">
      <alignment/>
    </xf>
    <xf numFmtId="185" fontId="4" fillId="0" borderId="0" xfId="0" applyNumberFormat="1" applyFont="1" applyAlignment="1">
      <alignment horizontal="right"/>
    </xf>
    <xf numFmtId="0" fontId="6" fillId="0" borderId="0" xfId="0" applyFont="1" applyAlignment="1">
      <alignment/>
    </xf>
    <xf numFmtId="0" fontId="4" fillId="0" borderId="10" xfId="0" applyFont="1" applyBorder="1" applyAlignment="1">
      <alignment/>
    </xf>
    <xf numFmtId="0" fontId="4" fillId="0" borderId="17" xfId="0" applyFont="1" applyBorder="1" applyAlignment="1">
      <alignment horizontal="centerContinuous"/>
    </xf>
    <xf numFmtId="0" fontId="4" fillId="0" borderId="20" xfId="0" applyFont="1" applyBorder="1" applyAlignment="1">
      <alignment/>
    </xf>
    <xf numFmtId="0" fontId="4" fillId="0" borderId="21" xfId="0" applyFont="1" applyBorder="1" applyAlignment="1">
      <alignment horizontal="center" vertical="center"/>
    </xf>
    <xf numFmtId="0" fontId="4" fillId="0" borderId="11" xfId="0" applyFont="1" applyBorder="1" applyAlignment="1">
      <alignment horizontal="centerContinuous"/>
    </xf>
    <xf numFmtId="0" fontId="4" fillId="0" borderId="21" xfId="0" applyFont="1" applyBorder="1" applyAlignment="1">
      <alignment horizontal="center"/>
    </xf>
    <xf numFmtId="0" fontId="4" fillId="0" borderId="0" xfId="0" applyFont="1" applyAlignment="1">
      <alignment horizontal="left"/>
    </xf>
    <xf numFmtId="197" fontId="4" fillId="0" borderId="0" xfId="0" applyNumberFormat="1" applyFont="1" applyAlignment="1">
      <alignment/>
    </xf>
    <xf numFmtId="186" fontId="4" fillId="0" borderId="0" xfId="0" applyNumberFormat="1" applyFont="1" applyAlignment="1">
      <alignment horizontal="right"/>
    </xf>
    <xf numFmtId="199" fontId="4" fillId="0" borderId="0" xfId="0" applyNumberFormat="1" applyFont="1" applyAlignment="1">
      <alignment horizontal="right"/>
    </xf>
    <xf numFmtId="194" fontId="4" fillId="0" borderId="0" xfId="0" applyNumberFormat="1" applyFont="1" applyAlignment="1">
      <alignment/>
    </xf>
    <xf numFmtId="194" fontId="4" fillId="0" borderId="0" xfId="0" applyNumberFormat="1" applyFont="1" applyAlignment="1">
      <alignment horizontal="right"/>
    </xf>
    <xf numFmtId="0" fontId="5" fillId="0" borderId="0" xfId="0" applyFont="1" applyAlignment="1">
      <alignment horizontal="right"/>
    </xf>
    <xf numFmtId="0" fontId="4" fillId="0" borderId="0" xfId="0" applyFont="1" applyAlignment="1">
      <alignment horizontal="right"/>
    </xf>
    <xf numFmtId="186" fontId="4" fillId="0" borderId="0" xfId="0" applyNumberFormat="1" applyFont="1" applyAlignment="1" quotePrefix="1">
      <alignment horizontal="right"/>
    </xf>
    <xf numFmtId="197" fontId="4" fillId="0" borderId="0" xfId="0" applyNumberFormat="1" applyFont="1" applyAlignment="1">
      <alignment horizontal="right"/>
    </xf>
    <xf numFmtId="196" fontId="4" fillId="0" borderId="0" xfId="0" applyNumberFormat="1" applyFont="1" applyAlignment="1">
      <alignment/>
    </xf>
    <xf numFmtId="186" fontId="5" fillId="0" borderId="0" xfId="0" applyNumberFormat="1" applyFont="1" applyAlignment="1">
      <alignment/>
    </xf>
    <xf numFmtId="200" fontId="5" fillId="0" borderId="0" xfId="0" applyNumberFormat="1" applyFont="1" applyAlignment="1">
      <alignment/>
    </xf>
    <xf numFmtId="197" fontId="5" fillId="0" borderId="0" xfId="0" applyNumberFormat="1" applyFont="1" applyAlignment="1">
      <alignment/>
    </xf>
    <xf numFmtId="194" fontId="5" fillId="0" borderId="0" xfId="0" applyNumberFormat="1" applyFont="1" applyAlignment="1">
      <alignment/>
    </xf>
    <xf numFmtId="201" fontId="4" fillId="0" borderId="0" xfId="0" applyNumberFormat="1" applyFont="1" applyAlignment="1">
      <alignment/>
    </xf>
    <xf numFmtId="0" fontId="4" fillId="0" borderId="0" xfId="0" applyFont="1" applyAlignment="1">
      <alignment horizontal="left"/>
    </xf>
    <xf numFmtId="193" fontId="4" fillId="0" borderId="0" xfId="0" applyNumberFormat="1" applyFont="1" applyAlignment="1">
      <alignment/>
    </xf>
    <xf numFmtId="198" fontId="4" fillId="0" borderId="0" xfId="0" applyNumberFormat="1" applyFont="1" applyAlignment="1">
      <alignment/>
    </xf>
    <xf numFmtId="196" fontId="5" fillId="0" borderId="0" xfId="0" applyNumberFormat="1" applyFont="1" applyAlignment="1">
      <alignment/>
    </xf>
    <xf numFmtId="193" fontId="5" fillId="0" borderId="0" xfId="0" applyNumberFormat="1" applyFont="1" applyAlignment="1">
      <alignment/>
    </xf>
    <xf numFmtId="198" fontId="5" fillId="0" borderId="0" xfId="0" applyNumberFormat="1" applyFont="1" applyAlignment="1">
      <alignment/>
    </xf>
    <xf numFmtId="201" fontId="5" fillId="0" borderId="0" xfId="0" applyNumberFormat="1" applyFont="1" applyAlignment="1">
      <alignment/>
    </xf>
    <xf numFmtId="0" fontId="6" fillId="0" borderId="0" xfId="0" applyFont="1" applyAlignment="1">
      <alignment horizontal="center"/>
    </xf>
    <xf numFmtId="0" fontId="6" fillId="0" borderId="0" xfId="0" applyFont="1" applyAlignment="1">
      <alignment horizontal="right"/>
    </xf>
    <xf numFmtId="0" fontId="4" fillId="0" borderId="1" xfId="0" applyFont="1" applyBorder="1" applyAlignment="1">
      <alignment horizontal="center"/>
    </xf>
    <xf numFmtId="0" fontId="4" fillId="0" borderId="17" xfId="0" applyFont="1" applyBorder="1" applyAlignment="1">
      <alignment/>
    </xf>
    <xf numFmtId="0" fontId="4" fillId="0" borderId="2" xfId="0" applyFont="1" applyBorder="1" applyAlignment="1">
      <alignment horizontal="center"/>
    </xf>
    <xf numFmtId="0" fontId="14" fillId="0" borderId="22" xfId="0" applyFont="1" applyBorder="1" applyAlignment="1">
      <alignment/>
    </xf>
    <xf numFmtId="0" fontId="4" fillId="0" borderId="17" xfId="0" applyFont="1" applyBorder="1" applyAlignment="1">
      <alignment horizontal="center"/>
    </xf>
    <xf numFmtId="0" fontId="4" fillId="0" borderId="3" xfId="0" applyFont="1" applyBorder="1" applyAlignment="1">
      <alignment horizontal="center"/>
    </xf>
    <xf numFmtId="0" fontId="4" fillId="0" borderId="23" xfId="0" applyFont="1" applyBorder="1" applyAlignment="1">
      <alignment/>
    </xf>
    <xf numFmtId="203" fontId="5" fillId="0" borderId="17" xfId="0" applyNumberFormat="1" applyFont="1" applyBorder="1" applyAlignment="1">
      <alignment horizontal="left"/>
    </xf>
    <xf numFmtId="177" fontId="5" fillId="0" borderId="0" xfId="0" applyNumberFormat="1" applyFont="1" applyAlignment="1">
      <alignment/>
    </xf>
    <xf numFmtId="204" fontId="5" fillId="0" borderId="0" xfId="0" applyNumberFormat="1" applyFont="1" applyAlignment="1">
      <alignment/>
    </xf>
    <xf numFmtId="173" fontId="5" fillId="0" borderId="0" xfId="0" applyNumberFormat="1" applyFont="1" applyAlignment="1">
      <alignment/>
    </xf>
    <xf numFmtId="173" fontId="5" fillId="0" borderId="0" xfId="0" applyNumberFormat="1" applyFont="1" applyBorder="1" applyAlignment="1">
      <alignment/>
    </xf>
    <xf numFmtId="173" fontId="5" fillId="0" borderId="17" xfId="0" applyNumberFormat="1" applyFont="1" applyBorder="1" applyAlignment="1">
      <alignment/>
    </xf>
    <xf numFmtId="0" fontId="5" fillId="0" borderId="0" xfId="0" applyFont="1" applyBorder="1" applyAlignment="1">
      <alignment horizontal="right"/>
    </xf>
    <xf numFmtId="203" fontId="4" fillId="0" borderId="17" xfId="0" applyNumberFormat="1" applyFont="1" applyBorder="1" applyAlignment="1">
      <alignment horizontal="left"/>
    </xf>
    <xf numFmtId="173" fontId="4" fillId="0" borderId="0" xfId="0" applyNumberFormat="1" applyFont="1" applyAlignment="1">
      <alignment/>
    </xf>
    <xf numFmtId="173" fontId="4" fillId="0" borderId="17" xfId="0" applyNumberFormat="1" applyFont="1" applyBorder="1" applyAlignment="1">
      <alignment/>
    </xf>
    <xf numFmtId="0" fontId="4" fillId="0" borderId="0" xfId="0" applyFont="1" applyBorder="1" applyAlignment="1">
      <alignment horizontal="right"/>
    </xf>
    <xf numFmtId="177" fontId="4" fillId="0" borderId="0" xfId="0" applyNumberFormat="1" applyFont="1" applyAlignment="1">
      <alignment/>
    </xf>
    <xf numFmtId="204" fontId="4" fillId="0" borderId="0" xfId="0" applyNumberFormat="1" applyFont="1" applyAlignment="1">
      <alignment/>
    </xf>
    <xf numFmtId="173" fontId="4" fillId="0" borderId="0" xfId="0" applyNumberFormat="1" applyFont="1" applyBorder="1" applyAlignment="1">
      <alignment/>
    </xf>
    <xf numFmtId="179" fontId="4" fillId="0" borderId="0" xfId="0" applyNumberFormat="1" applyFont="1" applyAlignment="1">
      <alignment horizontal="right"/>
    </xf>
    <xf numFmtId="168" fontId="4" fillId="0" borderId="0" xfId="0" applyNumberFormat="1" applyFont="1" applyAlignment="1">
      <alignment horizontal="right"/>
    </xf>
    <xf numFmtId="179" fontId="4" fillId="0" borderId="17" xfId="0" applyNumberFormat="1" applyFont="1" applyBorder="1" applyAlignment="1">
      <alignment horizontal="right"/>
    </xf>
    <xf numFmtId="0" fontId="5" fillId="0" borderId="17" xfId="0" applyFont="1" applyBorder="1" applyAlignment="1">
      <alignment horizontal="left"/>
    </xf>
    <xf numFmtId="173" fontId="5" fillId="0" borderId="0" xfId="0" applyNumberFormat="1" applyFont="1" applyAlignment="1">
      <alignment/>
    </xf>
    <xf numFmtId="173" fontId="5" fillId="0" borderId="0" xfId="0" applyNumberFormat="1" applyFont="1" applyBorder="1" applyAlignment="1">
      <alignment/>
    </xf>
    <xf numFmtId="179" fontId="5" fillId="0" borderId="17" xfId="0" applyNumberFormat="1" applyFont="1" applyBorder="1" applyAlignment="1">
      <alignment horizontal="right"/>
    </xf>
    <xf numFmtId="179" fontId="4" fillId="0" borderId="0" xfId="0" applyNumberFormat="1" applyFont="1" applyBorder="1" applyAlignment="1">
      <alignment horizontal="right"/>
    </xf>
    <xf numFmtId="179" fontId="4" fillId="0" borderId="0" xfId="0" applyNumberFormat="1" applyFont="1" applyAlignment="1">
      <alignment horizontal="right"/>
    </xf>
    <xf numFmtId="0" fontId="4" fillId="0" borderId="22" xfId="0" applyFont="1" applyBorder="1" applyAlignment="1">
      <alignment horizontal="center"/>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21" xfId="0" applyFont="1" applyBorder="1" applyAlignment="1">
      <alignment/>
    </xf>
    <xf numFmtId="0" fontId="4" fillId="0" borderId="25" xfId="0" applyFont="1" applyBorder="1" applyAlignment="1">
      <alignment horizontal="center"/>
    </xf>
    <xf numFmtId="0" fontId="0" fillId="0" borderId="7" xfId="0" applyBorder="1" applyAlignment="1">
      <alignment horizontal="center" vertical="center" wrapText="1"/>
    </xf>
    <xf numFmtId="0" fontId="4" fillId="0" borderId="25" xfId="0" applyFont="1" applyBorder="1" applyAlignment="1">
      <alignment/>
    </xf>
    <xf numFmtId="0" fontId="4" fillId="0" borderId="26" xfId="0" applyFont="1" applyBorder="1" applyAlignment="1">
      <alignment horizontal="centerContinuous"/>
    </xf>
    <xf numFmtId="0" fontId="4" fillId="0" borderId="27" xfId="0" applyFont="1" applyBorder="1" applyAlignment="1">
      <alignment horizontal="centerContinuous"/>
    </xf>
    <xf numFmtId="0" fontId="4" fillId="0" borderId="28" xfId="0" applyFont="1" applyBorder="1" applyAlignment="1">
      <alignment horizontal="centerContinuous"/>
    </xf>
    <xf numFmtId="177" fontId="5" fillId="0" borderId="0" xfId="0" applyNumberFormat="1" applyFont="1" applyBorder="1" applyAlignment="1">
      <alignment/>
    </xf>
    <xf numFmtId="177" fontId="5" fillId="0" borderId="0" xfId="0" applyNumberFormat="1" applyFont="1" applyAlignment="1">
      <alignment/>
    </xf>
    <xf numFmtId="177" fontId="5" fillId="0" borderId="17" xfId="0" applyNumberFormat="1" applyFont="1" applyBorder="1" applyAlignment="1">
      <alignment/>
    </xf>
    <xf numFmtId="177" fontId="4" fillId="0" borderId="0" xfId="0" applyNumberFormat="1" applyFont="1" applyBorder="1" applyAlignment="1">
      <alignment/>
    </xf>
    <xf numFmtId="177" fontId="4" fillId="0" borderId="17" xfId="0" applyNumberFormat="1" applyFont="1" applyBorder="1" applyAlignment="1">
      <alignment/>
    </xf>
    <xf numFmtId="177" fontId="4" fillId="0" borderId="17" xfId="0" applyNumberFormat="1" applyFont="1" applyBorder="1" applyAlignment="1">
      <alignment horizontal="right"/>
    </xf>
    <xf numFmtId="168" fontId="4" fillId="0" borderId="17" xfId="0" applyNumberFormat="1" applyFont="1" applyBorder="1" applyAlignment="1">
      <alignment horizontal="right"/>
    </xf>
    <xf numFmtId="0" fontId="5" fillId="0" borderId="17" xfId="0" applyFont="1" applyBorder="1" applyAlignment="1">
      <alignment/>
    </xf>
    <xf numFmtId="177" fontId="5" fillId="0" borderId="0" xfId="0" applyNumberFormat="1" applyFont="1" applyAlignment="1">
      <alignment horizontal="right"/>
    </xf>
    <xf numFmtId="177" fontId="5" fillId="0" borderId="17" xfId="0" applyNumberFormat="1" applyFont="1" applyBorder="1" applyAlignment="1">
      <alignment horizontal="right"/>
    </xf>
    <xf numFmtId="0" fontId="0" fillId="0" borderId="3" xfId="0" applyBorder="1" applyAlignment="1">
      <alignment/>
    </xf>
    <xf numFmtId="0" fontId="5" fillId="0" borderId="0" xfId="0" applyFont="1" applyBorder="1" applyAlignment="1">
      <alignment/>
    </xf>
    <xf numFmtId="177" fontId="5" fillId="0" borderId="0" xfId="0" applyNumberFormat="1" applyFont="1" applyBorder="1" applyAlignment="1">
      <alignment horizontal="right"/>
    </xf>
    <xf numFmtId="172" fontId="5" fillId="0" borderId="0" xfId="0" applyNumberFormat="1" applyFont="1" applyBorder="1" applyAlignment="1">
      <alignment/>
    </xf>
    <xf numFmtId="0" fontId="6" fillId="0" borderId="0" xfId="0" applyFont="1" applyAlignment="1">
      <alignment horizontal="right"/>
    </xf>
    <xf numFmtId="0" fontId="0" fillId="0" borderId="1" xfId="0" applyBorder="1" applyAlignment="1">
      <alignment/>
    </xf>
    <xf numFmtId="0" fontId="0" fillId="0" borderId="17" xfId="0" applyBorder="1" applyAlignment="1">
      <alignment/>
    </xf>
    <xf numFmtId="0" fontId="4" fillId="0" borderId="29" xfId="0" applyFont="1" applyBorder="1" applyAlignment="1">
      <alignment horizontal="centerContinuous"/>
    </xf>
    <xf numFmtId="0" fontId="0" fillId="0" borderId="17" xfId="0" applyBorder="1" applyAlignment="1">
      <alignment horizontal="centerContinuous"/>
    </xf>
    <xf numFmtId="0" fontId="0" fillId="0" borderId="29" xfId="0" applyBorder="1" applyAlignment="1">
      <alignment/>
    </xf>
    <xf numFmtId="0" fontId="4" fillId="0" borderId="13" xfId="0" applyFont="1" applyBorder="1" applyAlignment="1">
      <alignment horizontal="centerContinuous"/>
    </xf>
    <xf numFmtId="0" fontId="4" fillId="0" borderId="29" xfId="0" applyFont="1" applyBorder="1" applyAlignment="1">
      <alignment horizontal="center"/>
    </xf>
    <xf numFmtId="0" fontId="0" fillId="0" borderId="11" xfId="0" applyBorder="1" applyAlignment="1">
      <alignment/>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0" fillId="0" borderId="21" xfId="0" applyBorder="1" applyAlignment="1">
      <alignment horizontal="center" vertical="center" wrapText="1"/>
    </xf>
    <xf numFmtId="0" fontId="4" fillId="0" borderId="29" xfId="0" applyFont="1" applyBorder="1" applyAlignment="1">
      <alignment/>
    </xf>
    <xf numFmtId="187" fontId="4" fillId="0" borderId="0" xfId="0" applyNumberFormat="1" applyFont="1" applyAlignment="1">
      <alignment/>
    </xf>
    <xf numFmtId="205" fontId="4" fillId="0" borderId="0" xfId="0" applyNumberFormat="1" applyFont="1" applyAlignment="1">
      <alignment/>
    </xf>
    <xf numFmtId="207" fontId="4" fillId="0" borderId="0" xfId="0" applyNumberFormat="1" applyFont="1" applyAlignment="1">
      <alignment/>
    </xf>
    <xf numFmtId="209" fontId="4" fillId="0" borderId="0" xfId="0" applyNumberFormat="1" applyFont="1" applyAlignment="1">
      <alignment horizontal="right"/>
    </xf>
    <xf numFmtId="207" fontId="4" fillId="0" borderId="0" xfId="0" applyNumberFormat="1" applyFont="1" applyAlignment="1">
      <alignment horizontal="right"/>
    </xf>
    <xf numFmtId="0" fontId="4" fillId="0" borderId="29" xfId="0" applyFont="1" applyBorder="1" applyAlignment="1">
      <alignment horizontal="right"/>
    </xf>
    <xf numFmtId="169" fontId="4" fillId="0" borderId="0" xfId="0" applyNumberFormat="1" applyFont="1" applyAlignment="1">
      <alignment horizontal="right"/>
    </xf>
    <xf numFmtId="212" fontId="4" fillId="0" borderId="0" xfId="0" applyNumberFormat="1" applyFont="1" applyAlignment="1">
      <alignment horizontal="right"/>
    </xf>
    <xf numFmtId="187" fontId="4" fillId="0" borderId="0" xfId="0" applyNumberFormat="1" applyFont="1" applyAlignment="1">
      <alignment horizontal="right"/>
    </xf>
    <xf numFmtId="208" fontId="4" fillId="0" borderId="0" xfId="0" applyNumberFormat="1" applyFont="1" applyAlignment="1">
      <alignment horizontal="right"/>
    </xf>
    <xf numFmtId="190" fontId="4" fillId="0" borderId="0" xfId="0" applyNumberFormat="1" applyFont="1" applyAlignment="1">
      <alignment horizontal="right"/>
    </xf>
    <xf numFmtId="187" fontId="5" fillId="0" borderId="0" xfId="0" applyNumberFormat="1" applyFont="1" applyAlignment="1">
      <alignment/>
    </xf>
    <xf numFmtId="205" fontId="5" fillId="0" borderId="0" xfId="0" applyNumberFormat="1" applyFont="1" applyAlignment="1">
      <alignment/>
    </xf>
    <xf numFmtId="207" fontId="5" fillId="0" borderId="0" xfId="0" applyNumberFormat="1" applyFont="1" applyAlignment="1">
      <alignment/>
    </xf>
    <xf numFmtId="209" fontId="5" fillId="0" borderId="0" xfId="0" applyNumberFormat="1" applyFont="1" applyAlignment="1">
      <alignment horizontal="right"/>
    </xf>
    <xf numFmtId="207" fontId="5" fillId="0" borderId="0" xfId="0" applyNumberFormat="1" applyFont="1" applyAlignment="1">
      <alignment horizontal="right"/>
    </xf>
    <xf numFmtId="0" fontId="5" fillId="0" borderId="29" xfId="0" applyFont="1" applyBorder="1" applyAlignment="1">
      <alignment horizontal="right"/>
    </xf>
    <xf numFmtId="205" fontId="4" fillId="0" borderId="0" xfId="0" applyNumberFormat="1" applyFont="1" applyAlignment="1">
      <alignment/>
    </xf>
    <xf numFmtId="0" fontId="0" fillId="0" borderId="17" xfId="0" applyBorder="1" applyAlignment="1">
      <alignment horizontal="left"/>
    </xf>
    <xf numFmtId="0" fontId="0" fillId="0" borderId="29" xfId="0" applyBorder="1" applyAlignment="1">
      <alignment horizontal="right"/>
    </xf>
    <xf numFmtId="209" fontId="4" fillId="0" borderId="0" xfId="0" applyNumberFormat="1" applyFont="1" applyAlignment="1">
      <alignment/>
    </xf>
    <xf numFmtId="190" fontId="4" fillId="0" borderId="0" xfId="0" applyNumberFormat="1" applyFont="1" applyAlignment="1">
      <alignment/>
    </xf>
    <xf numFmtId="187" fontId="5" fillId="0" borderId="0" xfId="0" applyNumberFormat="1" applyFont="1" applyAlignment="1">
      <alignment horizontal="right"/>
    </xf>
    <xf numFmtId="205" fontId="5" fillId="0" borderId="0" xfId="0" applyNumberFormat="1" applyFont="1" applyAlignment="1">
      <alignment/>
    </xf>
    <xf numFmtId="209" fontId="5" fillId="0" borderId="0" xfId="0" applyNumberFormat="1" applyFont="1" applyAlignment="1">
      <alignment/>
    </xf>
    <xf numFmtId="175" fontId="4" fillId="0" borderId="0" xfId="0" applyNumberFormat="1" applyFont="1" applyAlignment="1">
      <alignment horizontal="right"/>
    </xf>
    <xf numFmtId="187" fontId="5" fillId="0" borderId="0" xfId="0" applyNumberFormat="1" applyFont="1" applyAlignment="1">
      <alignment horizontal="right"/>
    </xf>
    <xf numFmtId="187" fontId="5" fillId="0" borderId="0" xfId="0" applyNumberFormat="1" applyFont="1" applyAlignment="1">
      <alignment/>
    </xf>
    <xf numFmtId="207" fontId="5" fillId="0" borderId="0" xfId="0" applyNumberFormat="1" applyFont="1" applyAlignment="1">
      <alignment/>
    </xf>
    <xf numFmtId="209" fontId="5" fillId="0" borderId="0" xfId="0" applyNumberFormat="1" applyFont="1" applyAlignment="1">
      <alignment/>
    </xf>
    <xf numFmtId="0" fontId="4" fillId="0" borderId="0" xfId="0" applyFont="1" applyBorder="1" applyAlignment="1">
      <alignment horizontal="left"/>
    </xf>
    <xf numFmtId="205" fontId="5" fillId="0" borderId="0" xfId="0" applyNumberFormat="1" applyFont="1" applyBorder="1" applyAlignment="1">
      <alignment/>
    </xf>
    <xf numFmtId="195" fontId="4" fillId="0" borderId="0" xfId="0" applyNumberFormat="1" applyFont="1" applyAlignment="1">
      <alignment/>
    </xf>
    <xf numFmtId="0" fontId="0" fillId="0" borderId="0" xfId="0" applyAlignment="1">
      <alignment horizontal="right"/>
    </xf>
    <xf numFmtId="0" fontId="6" fillId="0" borderId="0" xfId="0" applyFont="1" applyAlignment="1">
      <alignment horizontal="left"/>
    </xf>
    <xf numFmtId="0" fontId="4" fillId="0" borderId="1" xfId="0" applyFont="1" applyBorder="1" applyAlignment="1">
      <alignment horizontal="right"/>
    </xf>
    <xf numFmtId="0" fontId="4" fillId="0" borderId="9" xfId="0" applyFont="1" applyBorder="1" applyAlignment="1">
      <alignment horizontal="right"/>
    </xf>
    <xf numFmtId="0" fontId="4" fillId="0" borderId="24" xfId="0" applyFont="1" applyBorder="1" applyAlignment="1">
      <alignment horizontal="right"/>
    </xf>
    <xf numFmtId="0" fontId="4" fillId="0" borderId="10" xfId="0" applyFont="1" applyBorder="1" applyAlignment="1">
      <alignment horizontal="right"/>
    </xf>
    <xf numFmtId="0" fontId="4" fillId="0" borderId="20" xfId="0" applyFont="1" applyBorder="1" applyAlignment="1">
      <alignment horizontal="right"/>
    </xf>
    <xf numFmtId="0" fontId="4" fillId="0" borderId="4" xfId="0" applyFont="1" applyBorder="1" applyAlignment="1">
      <alignment horizontal="right"/>
    </xf>
    <xf numFmtId="0" fontId="4" fillId="0" borderId="23" xfId="0" applyFont="1" applyBorder="1" applyAlignment="1">
      <alignment horizontal="right"/>
    </xf>
    <xf numFmtId="0" fontId="4" fillId="0" borderId="11" xfId="0" applyFont="1" applyBorder="1" applyAlignment="1">
      <alignment horizontal="right"/>
    </xf>
    <xf numFmtId="0" fontId="0" fillId="0" borderId="0" xfId="0" applyBorder="1" applyAlignment="1">
      <alignment horizontal="right"/>
    </xf>
    <xf numFmtId="0" fontId="4" fillId="0" borderId="6" xfId="0" applyFont="1" applyBorder="1" applyAlignment="1">
      <alignment horizontal="right"/>
    </xf>
    <xf numFmtId="0" fontId="4" fillId="0" borderId="5" xfId="0" applyFont="1" applyBorder="1" applyAlignment="1">
      <alignment horizontal="right"/>
    </xf>
    <xf numFmtId="0" fontId="0" fillId="0" borderId="5" xfId="0" applyBorder="1" applyAlignment="1">
      <alignment horizontal="right"/>
    </xf>
    <xf numFmtId="0" fontId="4" fillId="0" borderId="7" xfId="0" applyFont="1" applyBorder="1" applyAlignment="1">
      <alignment horizontal="center" vertical="center"/>
    </xf>
    <xf numFmtId="0" fontId="4" fillId="0" borderId="8" xfId="0" applyFont="1" applyBorder="1" applyAlignment="1">
      <alignment horizontal="right"/>
    </xf>
    <xf numFmtId="0" fontId="4" fillId="0" borderId="7" xfId="0" applyFont="1" applyBorder="1" applyAlignment="1">
      <alignment horizontal="right"/>
    </xf>
    <xf numFmtId="182" fontId="5" fillId="0" borderId="0" xfId="0" applyNumberFormat="1" applyFont="1" applyAlignment="1">
      <alignment horizontal="right"/>
    </xf>
    <xf numFmtId="0" fontId="5" fillId="0" borderId="29" xfId="0" applyFont="1" applyBorder="1" applyAlignment="1">
      <alignment horizontal="right"/>
    </xf>
    <xf numFmtId="182" fontId="4" fillId="0" borderId="0" xfId="0" applyNumberFormat="1" applyFont="1" applyAlignment="1">
      <alignment horizontal="right"/>
    </xf>
    <xf numFmtId="182" fontId="4" fillId="0" borderId="0" xfId="0" applyNumberFormat="1" applyFont="1" applyAlignment="1">
      <alignment horizontal="right"/>
    </xf>
    <xf numFmtId="218" fontId="4" fillId="0" borderId="17" xfId="0" applyNumberFormat="1" applyFont="1" applyBorder="1" applyAlignment="1">
      <alignment horizontal="left"/>
    </xf>
    <xf numFmtId="0" fontId="4" fillId="0" borderId="0" xfId="0" applyFont="1" applyBorder="1" applyAlignment="1">
      <alignment/>
    </xf>
    <xf numFmtId="0" fontId="4" fillId="0" borderId="17" xfId="0" applyFont="1" applyBorder="1" applyAlignment="1">
      <alignment horizontal="left"/>
    </xf>
    <xf numFmtId="218" fontId="4" fillId="0" borderId="29" xfId="0" applyNumberFormat="1" applyFont="1" applyBorder="1" applyAlignment="1">
      <alignment horizontal="right"/>
    </xf>
    <xf numFmtId="0" fontId="4" fillId="0" borderId="29" xfId="0" applyFont="1" applyBorder="1" applyAlignment="1">
      <alignment horizontal="right"/>
    </xf>
    <xf numFmtId="0" fontId="0" fillId="0" borderId="0" xfId="0" applyFont="1" applyAlignment="1">
      <alignment/>
    </xf>
    <xf numFmtId="0" fontId="14" fillId="0" borderId="0" xfId="0" applyFont="1" applyAlignment="1">
      <alignment/>
    </xf>
    <xf numFmtId="0" fontId="0" fillId="0" borderId="0" xfId="0" applyFont="1" applyAlignment="1">
      <alignment horizontal="right"/>
    </xf>
    <xf numFmtId="0" fontId="14" fillId="0" borderId="0" xfId="0" applyFont="1" applyAlignment="1">
      <alignment horizontal="right"/>
    </xf>
    <xf numFmtId="0" fontId="14" fillId="0" borderId="0" xfId="0" applyFont="1" applyAlignment="1">
      <alignment horizontal="right"/>
    </xf>
    <xf numFmtId="0" fontId="14" fillId="0" borderId="0" xfId="0" applyFont="1" applyAlignment="1">
      <alignment horizontal="left"/>
    </xf>
    <xf numFmtId="0" fontId="0" fillId="0" borderId="0" xfId="0" applyBorder="1" applyAlignment="1">
      <alignment horizontal="center"/>
    </xf>
    <xf numFmtId="0" fontId="0" fillId="0" borderId="21" xfId="0" applyBorder="1" applyAlignment="1">
      <alignment horizontal="center"/>
    </xf>
    <xf numFmtId="0" fontId="4" fillId="0" borderId="21" xfId="0" applyFont="1" applyBorder="1" applyAlignment="1">
      <alignment horizontal="center" vertical="center"/>
    </xf>
    <xf numFmtId="219" fontId="4" fillId="0" borderId="0" xfId="0" applyNumberFormat="1" applyFont="1" applyAlignment="1">
      <alignment horizontal="right"/>
    </xf>
    <xf numFmtId="219" fontId="5" fillId="0" borderId="0" xfId="0" applyNumberFormat="1" applyFont="1" applyAlignment="1">
      <alignment horizontal="right"/>
    </xf>
    <xf numFmtId="219" fontId="5" fillId="0" borderId="0" xfId="0" applyNumberFormat="1" applyFont="1" applyAlignment="1">
      <alignment horizontal="right"/>
    </xf>
    <xf numFmtId="0" fontId="5" fillId="0" borderId="29" xfId="0" applyFont="1" applyBorder="1" applyAlignment="1">
      <alignment/>
    </xf>
    <xf numFmtId="0" fontId="4" fillId="0" borderId="10"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Continuous" vertical="center"/>
    </xf>
    <xf numFmtId="0" fontId="0" fillId="0" borderId="0" xfId="0" applyBorder="1" applyAlignment="1">
      <alignment horizontal="center" vertical="center"/>
    </xf>
    <xf numFmtId="0" fontId="0" fillId="0" borderId="8" xfId="0" applyBorder="1" applyAlignment="1">
      <alignment horizontal="center"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23" xfId="0" applyFont="1" applyBorder="1" applyAlignment="1">
      <alignment horizontal="center"/>
    </xf>
    <xf numFmtId="0" fontId="4" fillId="0" borderId="11" xfId="0" applyFont="1" applyBorder="1" applyAlignment="1">
      <alignment horizontal="center"/>
    </xf>
    <xf numFmtId="0" fontId="4" fillId="0" borderId="23"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7" xfId="0" applyFont="1" applyBorder="1" applyAlignment="1">
      <alignment vertical="center"/>
    </xf>
    <xf numFmtId="0" fontId="4" fillId="0" borderId="30" xfId="0" applyFont="1" applyBorder="1" applyAlignment="1">
      <alignment horizontal="centerContinuous" vertical="center"/>
    </xf>
    <xf numFmtId="0" fontId="4" fillId="0" borderId="31" xfId="0" applyFont="1" applyBorder="1" applyAlignment="1">
      <alignment horizontal="centerContinuous" vertical="center"/>
    </xf>
    <xf numFmtId="0" fontId="4" fillId="0" borderId="32" xfId="0" applyFont="1" applyBorder="1" applyAlignment="1">
      <alignment horizontal="centerContinuous" vertical="center"/>
    </xf>
    <xf numFmtId="0" fontId="4" fillId="0" borderId="16" xfId="0" applyFont="1" applyBorder="1" applyAlignment="1">
      <alignment vertical="center"/>
    </xf>
    <xf numFmtId="221" fontId="4" fillId="0" borderId="9" xfId="0" applyNumberFormat="1" applyFont="1" applyBorder="1" applyAlignment="1">
      <alignment horizontal="center"/>
    </xf>
    <xf numFmtId="220" fontId="4" fillId="0" borderId="17" xfId="0" applyNumberFormat="1" applyFont="1" applyBorder="1" applyAlignment="1">
      <alignment horizontal="left"/>
    </xf>
    <xf numFmtId="222" fontId="4" fillId="0" borderId="0" xfId="0" applyNumberFormat="1" applyFont="1" applyAlignment="1">
      <alignment horizontal="right"/>
    </xf>
    <xf numFmtId="226" fontId="4" fillId="0" borderId="0" xfId="0" applyNumberFormat="1" applyFont="1" applyAlignment="1">
      <alignment horizontal="right"/>
    </xf>
    <xf numFmtId="180" fontId="4" fillId="0" borderId="0" xfId="0" applyNumberFormat="1" applyFont="1" applyAlignment="1">
      <alignment horizontal="right"/>
    </xf>
    <xf numFmtId="227" fontId="4" fillId="0" borderId="0" xfId="0" applyNumberFormat="1" applyFont="1" applyAlignment="1">
      <alignment horizontal="right"/>
    </xf>
    <xf numFmtId="228" fontId="4" fillId="0" borderId="0" xfId="0" applyNumberFormat="1" applyFont="1" applyAlignment="1">
      <alignment horizontal="right"/>
    </xf>
    <xf numFmtId="220" fontId="4" fillId="0" borderId="0" xfId="0" applyNumberFormat="1" applyFont="1" applyAlignment="1">
      <alignment/>
    </xf>
    <xf numFmtId="220" fontId="5" fillId="0" borderId="17" xfId="0" applyNumberFormat="1" applyFont="1" applyBorder="1" applyAlignment="1">
      <alignment horizontal="left"/>
    </xf>
    <xf numFmtId="220" fontId="5" fillId="0" borderId="0" xfId="0" applyNumberFormat="1" applyFont="1" applyAlignment="1">
      <alignment/>
    </xf>
    <xf numFmtId="222" fontId="5" fillId="0" borderId="0" xfId="0" applyNumberFormat="1" applyFont="1" applyAlignment="1">
      <alignment horizontal="right"/>
    </xf>
    <xf numFmtId="226" fontId="5" fillId="0" borderId="0" xfId="0" applyNumberFormat="1" applyFont="1" applyAlignment="1">
      <alignment horizontal="right"/>
    </xf>
    <xf numFmtId="180" fontId="5" fillId="0" borderId="0" xfId="0" applyNumberFormat="1" applyFont="1" applyAlignment="1">
      <alignment horizontal="right"/>
    </xf>
    <xf numFmtId="227" fontId="5" fillId="0" borderId="0" xfId="0" applyNumberFormat="1" applyFont="1" applyAlignment="1">
      <alignment horizontal="right"/>
    </xf>
    <xf numFmtId="228" fontId="5" fillId="0" borderId="0" xfId="0" applyNumberFormat="1" applyFont="1" applyAlignment="1">
      <alignment horizontal="right"/>
    </xf>
    <xf numFmtId="185" fontId="5" fillId="0" borderId="0" xfId="0" applyNumberFormat="1" applyFont="1" applyAlignment="1">
      <alignment horizontal="right"/>
    </xf>
    <xf numFmtId="185" fontId="5" fillId="0" borderId="0" xfId="0" applyNumberFormat="1" applyFont="1" applyAlignment="1">
      <alignment horizontal="right"/>
    </xf>
    <xf numFmtId="229" fontId="5" fillId="0" borderId="0" xfId="0" applyNumberFormat="1" applyFont="1" applyAlignment="1">
      <alignment horizontal="right"/>
    </xf>
    <xf numFmtId="0" fontId="4" fillId="0" borderId="29" xfId="0" applyFont="1" applyBorder="1" applyAlignment="1">
      <alignment horizontal="center" vertical="center"/>
    </xf>
    <xf numFmtId="220" fontId="4" fillId="0" borderId="17" xfId="0" applyNumberFormat="1" applyFont="1" applyBorder="1" applyAlignment="1">
      <alignment/>
    </xf>
    <xf numFmtId="215" fontId="4" fillId="0" borderId="0" xfId="0" applyNumberFormat="1" applyFont="1" applyAlignment="1">
      <alignment horizontal="right"/>
    </xf>
    <xf numFmtId="215" fontId="4" fillId="0" borderId="0" xfId="0" applyNumberFormat="1" applyFont="1" applyAlignment="1">
      <alignment horizontal="right"/>
    </xf>
    <xf numFmtId="214" fontId="4" fillId="0" borderId="0" xfId="0" applyNumberFormat="1" applyFont="1" applyAlignment="1">
      <alignment horizontal="right"/>
    </xf>
    <xf numFmtId="176" fontId="4" fillId="0" borderId="0" xfId="0" applyNumberFormat="1" applyFont="1" applyAlignment="1">
      <alignment horizontal="right"/>
    </xf>
    <xf numFmtId="172" fontId="4" fillId="0" borderId="0" xfId="0" applyNumberFormat="1" applyFont="1" applyAlignment="1">
      <alignment horizontal="right"/>
    </xf>
    <xf numFmtId="168" fontId="4" fillId="0" borderId="0" xfId="0" applyNumberFormat="1" applyFont="1" applyAlignment="1">
      <alignment horizontal="right"/>
    </xf>
    <xf numFmtId="184" fontId="4" fillId="0" borderId="0" xfId="0" applyNumberFormat="1" applyFont="1" applyAlignment="1">
      <alignment horizontal="right"/>
    </xf>
    <xf numFmtId="172" fontId="4" fillId="0" borderId="0" xfId="0" applyNumberFormat="1" applyFont="1" applyAlignment="1">
      <alignment horizontal="right" vertical="justify"/>
    </xf>
    <xf numFmtId="172" fontId="5" fillId="0" borderId="0" xfId="0" applyNumberFormat="1" applyFont="1" applyAlignment="1">
      <alignment horizontal="right"/>
    </xf>
    <xf numFmtId="184" fontId="5" fillId="0" borderId="0" xfId="0" applyNumberFormat="1" applyFont="1" applyAlignment="1">
      <alignment horizontal="right"/>
    </xf>
    <xf numFmtId="176" fontId="5" fillId="0" borderId="0" xfId="0" applyNumberFormat="1" applyFont="1" applyAlignment="1">
      <alignment horizontal="right"/>
    </xf>
    <xf numFmtId="215" fontId="5" fillId="0" borderId="0" xfId="0" applyNumberFormat="1" applyFont="1" applyAlignment="1">
      <alignment horizontal="right"/>
    </xf>
    <xf numFmtId="214" fontId="5" fillId="0" borderId="0" xfId="0" applyNumberFormat="1" applyFont="1" applyAlignment="1">
      <alignment horizontal="right"/>
    </xf>
    <xf numFmtId="0" fontId="7" fillId="0" borderId="0" xfId="0" applyFont="1" applyBorder="1" applyAlignment="1">
      <alignment/>
    </xf>
    <xf numFmtId="220" fontId="5" fillId="0" borderId="17" xfId="0" applyNumberFormat="1" applyFont="1" applyBorder="1" applyAlignment="1">
      <alignment horizontal="left"/>
    </xf>
    <xf numFmtId="0" fontId="12" fillId="0" borderId="0" xfId="0" applyFont="1" applyBorder="1" applyAlignment="1">
      <alignment/>
    </xf>
    <xf numFmtId="168" fontId="5" fillId="0" borderId="0" xfId="0" applyNumberFormat="1" applyFont="1" applyAlignment="1">
      <alignment horizontal="right"/>
    </xf>
    <xf numFmtId="225" fontId="5" fillId="0" borderId="0" xfId="0" applyNumberFormat="1" applyFont="1" applyAlignment="1">
      <alignment horizontal="right"/>
    </xf>
    <xf numFmtId="0" fontId="7" fillId="0" borderId="0" xfId="0" applyFont="1" applyAlignment="1">
      <alignment horizontal="centerContinuous"/>
    </xf>
    <xf numFmtId="0" fontId="7" fillId="0" borderId="0" xfId="0" applyFont="1" applyBorder="1" applyAlignment="1">
      <alignment horizontal="centerContinuous"/>
    </xf>
    <xf numFmtId="220" fontId="4" fillId="0" borderId="0" xfId="0" applyNumberFormat="1" applyFont="1" applyBorder="1" applyAlignment="1">
      <alignment/>
    </xf>
    <xf numFmtId="0" fontId="14" fillId="0" borderId="0" xfId="0" applyFont="1" applyAlignment="1">
      <alignment horizontal="centerContinuous"/>
    </xf>
    <xf numFmtId="230" fontId="4" fillId="0" borderId="0" xfId="0" applyNumberFormat="1" applyFont="1" applyAlignment="1">
      <alignment horizontal="right"/>
    </xf>
    <xf numFmtId="230" fontId="5" fillId="0" borderId="0" xfId="0" applyNumberFormat="1" applyFont="1" applyAlignment="1">
      <alignment horizontal="right"/>
    </xf>
    <xf numFmtId="231" fontId="4" fillId="0" borderId="0" xfId="0" applyNumberFormat="1" applyFont="1" applyAlignment="1">
      <alignment horizontal="right"/>
    </xf>
    <xf numFmtId="185" fontId="4" fillId="0" borderId="0" xfId="0" applyNumberFormat="1" applyFont="1" applyAlignment="1">
      <alignment horizontal="right"/>
    </xf>
    <xf numFmtId="231" fontId="5" fillId="0" borderId="0" xfId="0" applyNumberFormat="1" applyFont="1" applyAlignment="1">
      <alignment horizontal="right"/>
    </xf>
    <xf numFmtId="225" fontId="4" fillId="0" borderId="0" xfId="0" applyNumberFormat="1" applyFont="1" applyAlignment="1">
      <alignment horizontal="right"/>
    </xf>
    <xf numFmtId="224" fontId="4" fillId="0" borderId="0" xfId="0" applyNumberFormat="1" applyFont="1" applyAlignment="1">
      <alignment horizontal="right"/>
    </xf>
    <xf numFmtId="180" fontId="4" fillId="0" borderId="0" xfId="0" applyNumberFormat="1" applyFont="1" applyAlignment="1">
      <alignment horizontal="right"/>
    </xf>
    <xf numFmtId="224" fontId="5" fillId="0" borderId="0" xfId="0" applyNumberFormat="1" applyFont="1" applyAlignment="1">
      <alignment horizontal="right"/>
    </xf>
    <xf numFmtId="0" fontId="7" fillId="0" borderId="17" xfId="0" applyFont="1" applyBorder="1" applyAlignment="1">
      <alignment horizontal="left"/>
    </xf>
    <xf numFmtId="0" fontId="7" fillId="0" borderId="17" xfId="0" applyFont="1" applyBorder="1" applyAlignment="1">
      <alignment horizontal="left"/>
    </xf>
    <xf numFmtId="0" fontId="12" fillId="0" borderId="17" xfId="0" applyFont="1" applyBorder="1" applyAlignment="1">
      <alignment horizontal="left"/>
    </xf>
    <xf numFmtId="0" fontId="12" fillId="0" borderId="17" xfId="0" applyFont="1" applyBorder="1" applyAlignment="1">
      <alignment/>
    </xf>
    <xf numFmtId="224" fontId="4" fillId="0" borderId="0" xfId="0" applyNumberFormat="1" applyFont="1" applyAlignment="1">
      <alignment horizontal="right"/>
    </xf>
    <xf numFmtId="219" fontId="4" fillId="0" borderId="0" xfId="0" applyNumberFormat="1" applyFont="1" applyAlignment="1">
      <alignment horizontal="right"/>
    </xf>
    <xf numFmtId="181" fontId="5" fillId="0" borderId="0" xfId="0" applyNumberFormat="1" applyFont="1" applyAlignment="1">
      <alignment horizontal="right"/>
    </xf>
    <xf numFmtId="172" fontId="4" fillId="0" borderId="0" xfId="0" applyNumberFormat="1" applyFont="1" applyAlignment="1">
      <alignment horizontal="right"/>
    </xf>
    <xf numFmtId="230" fontId="4" fillId="0" borderId="0" xfId="0" applyNumberFormat="1" applyFont="1" applyAlignment="1">
      <alignment horizontal="right"/>
    </xf>
    <xf numFmtId="180" fontId="5" fillId="0" borderId="0" xfId="0" applyNumberFormat="1" applyFont="1" applyAlignment="1">
      <alignment horizontal="right"/>
    </xf>
    <xf numFmtId="172" fontId="5" fillId="0" borderId="0" xfId="0" applyNumberFormat="1" applyFont="1" applyAlignment="1">
      <alignment horizontal="right"/>
    </xf>
    <xf numFmtId="224" fontId="5" fillId="0" borderId="0" xfId="0" applyNumberFormat="1" applyFont="1" applyAlignment="1">
      <alignment horizontal="right"/>
    </xf>
    <xf numFmtId="168" fontId="5" fillId="0" borderId="0" xfId="0" applyNumberFormat="1" applyFont="1" applyAlignment="1">
      <alignment horizontal="right"/>
    </xf>
    <xf numFmtId="220" fontId="5" fillId="0" borderId="17" xfId="0" applyNumberFormat="1" applyFont="1" applyBorder="1" applyAlignment="1">
      <alignment/>
    </xf>
    <xf numFmtId="0" fontId="6" fillId="0" borderId="0" xfId="0" applyFont="1" applyAlignment="1">
      <alignment/>
    </xf>
    <xf numFmtId="0" fontId="6" fillId="0" borderId="1" xfId="0" applyFont="1" applyBorder="1" applyAlignment="1">
      <alignment horizontal="centerContinuous"/>
    </xf>
    <xf numFmtId="0" fontId="4" fillId="0" borderId="33" xfId="0" applyFont="1" applyBorder="1" applyAlignment="1">
      <alignment horizontal="center" vertical="center"/>
    </xf>
    <xf numFmtId="0" fontId="4" fillId="0" borderId="17" xfId="0" applyFont="1" applyBorder="1" applyAlignment="1">
      <alignment horizontal="centerContinuous" vertical="center"/>
    </xf>
    <xf numFmtId="0" fontId="0" fillId="0" borderId="5" xfId="0" applyBorder="1" applyAlignment="1">
      <alignment vertical="center"/>
    </xf>
    <xf numFmtId="0" fontId="0" fillId="0" borderId="9" xfId="0" applyBorder="1" applyAlignment="1">
      <alignment/>
    </xf>
    <xf numFmtId="184" fontId="4" fillId="0" borderId="0" xfId="0" applyNumberFormat="1" applyFont="1" applyAlignment="1">
      <alignment horizontal="right"/>
    </xf>
    <xf numFmtId="184" fontId="4" fillId="0" borderId="0" xfId="0" applyNumberFormat="1" applyFont="1" applyBorder="1" applyAlignment="1">
      <alignment horizontal="right"/>
    </xf>
    <xf numFmtId="233" fontId="4" fillId="0" borderId="0" xfId="0" applyNumberFormat="1" applyFont="1" applyAlignment="1">
      <alignment horizontal="right"/>
    </xf>
    <xf numFmtId="0" fontId="4" fillId="0" borderId="5" xfId="0" applyFont="1" applyBorder="1" applyAlignment="1">
      <alignment horizontal="center" vertical="center"/>
    </xf>
    <xf numFmtId="0" fontId="0" fillId="0" borderId="7" xfId="0" applyBorder="1" applyAlignment="1">
      <alignment horizontal="center" vertical="center"/>
    </xf>
    <xf numFmtId="0" fontId="4" fillId="0" borderId="6" xfId="0" applyFont="1" applyBorder="1" applyAlignment="1">
      <alignment horizontal="center" vertical="center"/>
    </xf>
    <xf numFmtId="233" fontId="5" fillId="0" borderId="0" xfId="0" applyNumberFormat="1" applyFont="1" applyAlignment="1">
      <alignment horizontal="right"/>
    </xf>
    <xf numFmtId="175" fontId="5" fillId="0" borderId="0" xfId="0" applyNumberFormat="1" applyFont="1" applyAlignment="1">
      <alignment horizontal="right"/>
    </xf>
    <xf numFmtId="216" fontId="5" fillId="0" borderId="0" xfId="0" applyNumberFormat="1" applyFont="1" applyAlignment="1">
      <alignment horizontal="right"/>
    </xf>
    <xf numFmtId="183" fontId="4" fillId="0" borderId="0" xfId="0" applyNumberFormat="1" applyFont="1" applyAlignment="1">
      <alignment horizontal="centerContinuous"/>
    </xf>
    <xf numFmtId="213" fontId="4" fillId="0" borderId="0" xfId="0" applyNumberFormat="1" applyFont="1" applyAlignment="1">
      <alignment horizontal="right"/>
    </xf>
    <xf numFmtId="234" fontId="4" fillId="0" borderId="0" xfId="0" applyNumberFormat="1" applyFont="1" applyAlignment="1">
      <alignment horizontal="right"/>
    </xf>
    <xf numFmtId="206" fontId="4" fillId="0" borderId="0" xfId="0" applyNumberFormat="1" applyFont="1" applyAlignment="1">
      <alignment horizontal="right"/>
    </xf>
    <xf numFmtId="235" fontId="4" fillId="0" borderId="0" xfId="0" applyNumberFormat="1" applyFont="1" applyAlignment="1">
      <alignment horizontal="right"/>
    </xf>
    <xf numFmtId="213" fontId="5" fillId="0" borderId="0" xfId="0" applyNumberFormat="1" applyFont="1" applyAlignment="1">
      <alignment horizontal="right"/>
    </xf>
    <xf numFmtId="234" fontId="5" fillId="0" borderId="0" xfId="0" applyNumberFormat="1" applyFont="1" applyAlignment="1">
      <alignment horizontal="right"/>
    </xf>
    <xf numFmtId="184" fontId="5" fillId="0" borderId="0" xfId="0" applyNumberFormat="1" applyFont="1" applyAlignment="1">
      <alignment horizontal="right"/>
    </xf>
    <xf numFmtId="206" fontId="5" fillId="0" borderId="0" xfId="0" applyNumberFormat="1" applyFont="1" applyAlignment="1">
      <alignment horizontal="right"/>
    </xf>
    <xf numFmtId="235" fontId="5" fillId="0" borderId="0" xfId="0" applyNumberFormat="1" applyFont="1" applyAlignment="1">
      <alignment horizontal="right"/>
    </xf>
    <xf numFmtId="206" fontId="5" fillId="0" borderId="0" xfId="0" applyNumberFormat="1" applyFont="1" applyAlignment="1">
      <alignment horizontal="right"/>
    </xf>
    <xf numFmtId="169" fontId="5" fillId="0" borderId="0" xfId="0" applyNumberFormat="1" applyFont="1" applyAlignment="1">
      <alignment horizontal="right"/>
    </xf>
    <xf numFmtId="181" fontId="4" fillId="0" borderId="0" xfId="0" applyNumberFormat="1" applyFont="1" applyAlignment="1">
      <alignment horizontal="right"/>
    </xf>
    <xf numFmtId="189" fontId="5" fillId="0" borderId="0" xfId="0" applyNumberFormat="1" applyFont="1" applyAlignment="1">
      <alignment horizontal="right"/>
    </xf>
    <xf numFmtId="0" fontId="0" fillId="0" borderId="0" xfId="0" applyFont="1" applyAlignment="1">
      <alignment horizontal="centerContinuous"/>
    </xf>
    <xf numFmtId="232" fontId="4" fillId="0" borderId="0" xfId="0" applyNumberFormat="1" applyFont="1" applyAlignment="1">
      <alignment horizontal="right"/>
    </xf>
    <xf numFmtId="232" fontId="5" fillId="0" borderId="0" xfId="0" applyNumberFormat="1" applyFont="1" applyAlignment="1">
      <alignment horizontal="right"/>
    </xf>
    <xf numFmtId="189" fontId="5" fillId="0" borderId="0" xfId="0" applyNumberFormat="1" applyFont="1" applyAlignment="1">
      <alignment horizontal="right"/>
    </xf>
    <xf numFmtId="0" fontId="7" fillId="0" borderId="17" xfId="0" applyFont="1" applyBorder="1" applyAlignment="1">
      <alignment/>
    </xf>
    <xf numFmtId="183" fontId="4" fillId="0" borderId="0" xfId="0" applyNumberFormat="1" applyFont="1" applyAlignment="1">
      <alignment horizontal="right"/>
    </xf>
    <xf numFmtId="232" fontId="4" fillId="0" borderId="0" xfId="0" applyNumberFormat="1" applyFont="1" applyAlignment="1">
      <alignment horizontal="right"/>
    </xf>
    <xf numFmtId="213" fontId="4" fillId="0" borderId="0" xfId="0" applyNumberFormat="1" applyFont="1" applyAlignment="1">
      <alignment horizontal="right"/>
    </xf>
    <xf numFmtId="0" fontId="0" fillId="0" borderId="0" xfId="0" applyBorder="1" applyAlignment="1">
      <alignment horizontal="centerContinuous"/>
    </xf>
    <xf numFmtId="220" fontId="4" fillId="0" borderId="10" xfId="0" applyNumberFormat="1" applyFont="1" applyBorder="1" applyAlignment="1">
      <alignment/>
    </xf>
    <xf numFmtId="0" fontId="7" fillId="0" borderId="9" xfId="0" applyFont="1" applyBorder="1" applyAlignment="1">
      <alignment/>
    </xf>
    <xf numFmtId="0" fontId="7" fillId="0" borderId="2" xfId="0" applyFont="1" applyBorder="1" applyAlignment="1">
      <alignment/>
    </xf>
    <xf numFmtId="216" fontId="4" fillId="0" borderId="0" xfId="0" applyNumberFormat="1" applyFont="1" applyAlignment="1">
      <alignment horizontal="right"/>
    </xf>
    <xf numFmtId="216" fontId="4" fillId="0" borderId="0" xfId="0" applyNumberFormat="1" applyFont="1" applyAlignment="1">
      <alignment horizontal="right"/>
    </xf>
    <xf numFmtId="189" fontId="4" fillId="0" borderId="0" xfId="0" applyNumberFormat="1" applyFont="1" applyAlignment="1">
      <alignment horizontal="right"/>
    </xf>
    <xf numFmtId="179" fontId="5" fillId="0" borderId="0" xfId="0" applyNumberFormat="1" applyFont="1" applyAlignment="1">
      <alignment horizontal="right"/>
    </xf>
    <xf numFmtId="213" fontId="5" fillId="0" borderId="0" xfId="0" applyNumberFormat="1" applyFont="1" applyAlignment="1">
      <alignment horizontal="right"/>
    </xf>
    <xf numFmtId="191" fontId="5" fillId="0" borderId="0" xfId="0" applyNumberFormat="1" applyFont="1" applyAlignment="1">
      <alignment horizontal="right"/>
    </xf>
    <xf numFmtId="0" fontId="7" fillId="0" borderId="0" xfId="0" applyFont="1" applyBorder="1" applyAlignment="1">
      <alignment horizontal="centerContinuous"/>
    </xf>
    <xf numFmtId="192" fontId="4" fillId="0" borderId="0" xfId="0" applyNumberFormat="1" applyFont="1" applyAlignment="1">
      <alignment horizontal="right"/>
    </xf>
    <xf numFmtId="192" fontId="5" fillId="0" borderId="0" xfId="0" applyNumberFormat="1" applyFont="1" applyAlignment="1">
      <alignment horizontal="right"/>
    </xf>
    <xf numFmtId="192" fontId="4" fillId="0" borderId="0" xfId="0" applyNumberFormat="1" applyFont="1" applyAlignment="1">
      <alignment horizontal="right"/>
    </xf>
    <xf numFmtId="179" fontId="5" fillId="0" borderId="0" xfId="0" applyNumberFormat="1" applyFont="1" applyAlignment="1">
      <alignment horizontal="right"/>
    </xf>
    <xf numFmtId="192" fontId="5" fillId="0" borderId="0" xfId="0" applyNumberFormat="1" applyFont="1" applyAlignment="1">
      <alignment horizontal="right"/>
    </xf>
    <xf numFmtId="0" fontId="4" fillId="0" borderId="34" xfId="0" applyFont="1" applyBorder="1" applyAlignment="1">
      <alignment horizontal="center"/>
    </xf>
    <xf numFmtId="0" fontId="0" fillId="0" borderId="13" xfId="0" applyBorder="1" applyAlignment="1">
      <alignment/>
    </xf>
    <xf numFmtId="0" fontId="4" fillId="0" borderId="14" xfId="0" applyFont="1" applyBorder="1" applyAlignment="1">
      <alignment horizontal="centerContinuous"/>
    </xf>
    <xf numFmtId="0" fontId="4" fillId="0" borderId="6" xfId="0" applyFont="1" applyBorder="1" applyAlignment="1">
      <alignment horizontal="centerContinuous"/>
    </xf>
    <xf numFmtId="0" fontId="0" fillId="0" borderId="5" xfId="0" applyBorder="1" applyAlignment="1">
      <alignment horizontal="center"/>
    </xf>
    <xf numFmtId="0" fontId="4" fillId="0" borderId="32" xfId="0" applyFont="1" applyBorder="1" applyAlignment="1">
      <alignment horizontal="centerContinuous"/>
    </xf>
    <xf numFmtId="236" fontId="4" fillId="0" borderId="9" xfId="0" applyNumberFormat="1" applyFont="1" applyBorder="1" applyAlignment="1">
      <alignment/>
    </xf>
    <xf numFmtId="236" fontId="4" fillId="0" borderId="0" xfId="0" applyNumberFormat="1" applyFont="1" applyAlignment="1">
      <alignment/>
    </xf>
    <xf numFmtId="236" fontId="5" fillId="0" borderId="17" xfId="0" applyNumberFormat="1" applyFont="1" applyBorder="1" applyAlignment="1">
      <alignment/>
    </xf>
    <xf numFmtId="0" fontId="5" fillId="0" borderId="3" xfId="0" applyFont="1" applyBorder="1" applyAlignment="1">
      <alignment horizontal="left"/>
    </xf>
    <xf numFmtId="0" fontId="5" fillId="0" borderId="29" xfId="0" applyFont="1" applyBorder="1" applyAlignment="1">
      <alignment/>
    </xf>
    <xf numFmtId="234" fontId="4" fillId="0" borderId="0" xfId="0" applyNumberFormat="1" applyFont="1" applyAlignment="1">
      <alignment/>
    </xf>
    <xf numFmtId="187" fontId="4" fillId="0" borderId="0" xfId="0" applyNumberFormat="1" applyFont="1" applyAlignment="1">
      <alignment/>
    </xf>
    <xf numFmtId="187" fontId="4" fillId="0" borderId="0" xfId="0" applyNumberFormat="1" applyFont="1" applyAlignment="1">
      <alignment horizontal="right"/>
    </xf>
    <xf numFmtId="178" fontId="4" fillId="0" borderId="0" xfId="0" applyNumberFormat="1" applyFont="1" applyAlignment="1">
      <alignment horizontal="right"/>
    </xf>
    <xf numFmtId="203" fontId="4" fillId="0" borderId="29" xfId="0" applyNumberFormat="1" applyFont="1" applyBorder="1" applyAlignment="1">
      <alignment horizontal="center"/>
    </xf>
    <xf numFmtId="234" fontId="5" fillId="0" borderId="0" xfId="0" applyNumberFormat="1" applyFont="1" applyAlignment="1">
      <alignment/>
    </xf>
    <xf numFmtId="178" fontId="5" fillId="0" borderId="0" xfId="0" applyNumberFormat="1" applyFont="1" applyAlignment="1">
      <alignment horizontal="right"/>
    </xf>
    <xf numFmtId="203" fontId="5" fillId="0" borderId="29" xfId="0" applyNumberFormat="1" applyFont="1" applyBorder="1" applyAlignment="1">
      <alignment horizontal="center"/>
    </xf>
    <xf numFmtId="203" fontId="4" fillId="0" borderId="29" xfId="0" applyNumberFormat="1" applyFont="1" applyBorder="1" applyAlignment="1">
      <alignment horizontal="left"/>
    </xf>
    <xf numFmtId="236" fontId="4" fillId="0" borderId="17" xfId="0" applyNumberFormat="1" applyFont="1" applyBorder="1" applyAlignment="1">
      <alignment horizontal="center"/>
    </xf>
    <xf numFmtId="236" fontId="4" fillId="0" borderId="29" xfId="0" applyNumberFormat="1" applyFont="1" applyBorder="1" applyAlignment="1">
      <alignment horizontal="center"/>
    </xf>
    <xf numFmtId="0" fontId="0" fillId="0" borderId="13" xfId="0" applyBorder="1" applyAlignment="1">
      <alignment horizontal="center" vertical="center"/>
    </xf>
    <xf numFmtId="0" fontId="5" fillId="0" borderId="29" xfId="0" applyFont="1" applyBorder="1" applyAlignment="1">
      <alignment horizontal="center"/>
    </xf>
    <xf numFmtId="188" fontId="4" fillId="0" borderId="0" xfId="0" applyNumberFormat="1" applyFont="1" applyAlignment="1">
      <alignment horizontal="right"/>
    </xf>
    <xf numFmtId="188" fontId="5" fillId="0" borderId="0" xfId="0" applyNumberFormat="1" applyFont="1" applyAlignment="1">
      <alignment horizontal="right"/>
    </xf>
    <xf numFmtId="175" fontId="5" fillId="0" borderId="0" xfId="0" applyNumberFormat="1" applyFont="1" applyAlignment="1">
      <alignment horizontal="right"/>
    </xf>
    <xf numFmtId="0" fontId="4" fillId="0" borderId="33" xfId="0" applyFont="1" applyBorder="1" applyAlignment="1">
      <alignment/>
    </xf>
    <xf numFmtId="0" fontId="4" fillId="0" borderId="35" xfId="0" applyFont="1" applyBorder="1" applyAlignment="1">
      <alignment/>
    </xf>
    <xf numFmtId="0" fontId="4" fillId="0" borderId="35" xfId="0" applyFont="1" applyBorder="1" applyAlignment="1">
      <alignment horizontal="center"/>
    </xf>
    <xf numFmtId="0" fontId="4" fillId="0" borderId="36" xfId="0" applyFont="1" applyBorder="1" applyAlignment="1">
      <alignment/>
    </xf>
    <xf numFmtId="0" fontId="4" fillId="0" borderId="37" xfId="0" applyFont="1" applyBorder="1" applyAlignment="1">
      <alignment horizontal="centerContinuous"/>
    </xf>
    <xf numFmtId="0" fontId="4" fillId="0" borderId="38" xfId="0" applyFont="1" applyBorder="1" applyAlignment="1">
      <alignment/>
    </xf>
    <xf numFmtId="202" fontId="4" fillId="0" borderId="17" xfId="0" applyNumberFormat="1" applyFont="1" applyBorder="1" applyAlignment="1">
      <alignment horizontal="left"/>
    </xf>
    <xf numFmtId="191" fontId="4" fillId="0" borderId="0" xfId="0" applyNumberFormat="1" applyFont="1" applyAlignment="1">
      <alignment/>
    </xf>
    <xf numFmtId="237" fontId="4" fillId="0" borderId="0" xfId="0" applyNumberFormat="1" applyFont="1" applyAlignment="1">
      <alignment/>
    </xf>
    <xf numFmtId="191" fontId="4" fillId="0" borderId="0" xfId="0" applyNumberFormat="1" applyFont="1" applyAlignment="1">
      <alignment/>
    </xf>
    <xf numFmtId="206" fontId="4" fillId="0" borderId="0" xfId="0" applyNumberFormat="1" applyFont="1" applyAlignment="1">
      <alignment/>
    </xf>
    <xf numFmtId="191" fontId="4" fillId="0" borderId="0" xfId="0" applyNumberFormat="1" applyFont="1" applyAlignment="1">
      <alignment horizontal="right"/>
    </xf>
    <xf numFmtId="238" fontId="4" fillId="0" borderId="0" xfId="0" applyNumberFormat="1" applyFont="1" applyAlignment="1">
      <alignment horizontal="right"/>
    </xf>
    <xf numFmtId="239" fontId="4" fillId="0" borderId="17" xfId="0" applyNumberFormat="1" applyFont="1" applyBorder="1" applyAlignment="1">
      <alignment horizontal="left"/>
    </xf>
    <xf numFmtId="239" fontId="5" fillId="0" borderId="17" xfId="0" applyNumberFormat="1" applyFont="1" applyBorder="1" applyAlignment="1">
      <alignment horizontal="left"/>
    </xf>
    <xf numFmtId="191" fontId="5" fillId="0" borderId="0" xfId="0" applyNumberFormat="1" applyFont="1" applyAlignment="1">
      <alignment/>
    </xf>
    <xf numFmtId="237" fontId="5" fillId="0" borderId="0" xfId="0" applyNumberFormat="1" applyFont="1" applyAlignment="1">
      <alignment/>
    </xf>
    <xf numFmtId="206" fontId="5" fillId="0" borderId="0" xfId="0" applyNumberFormat="1" applyFont="1" applyAlignment="1">
      <alignment/>
    </xf>
    <xf numFmtId="238" fontId="5" fillId="0" borderId="0" xfId="0" applyNumberFormat="1" applyFont="1" applyAlignment="1">
      <alignment horizontal="right"/>
    </xf>
    <xf numFmtId="237" fontId="4" fillId="0" borderId="0" xfId="0" applyNumberFormat="1" applyFont="1" applyAlignment="1">
      <alignment/>
    </xf>
    <xf numFmtId="238" fontId="4" fillId="0" borderId="0" xfId="0" applyNumberFormat="1" applyFont="1" applyAlignment="1">
      <alignment/>
    </xf>
    <xf numFmtId="206" fontId="4" fillId="0" borderId="0" xfId="0" applyNumberFormat="1" applyFont="1" applyAlignment="1">
      <alignment/>
    </xf>
    <xf numFmtId="237" fontId="4" fillId="0" borderId="0" xfId="0" applyNumberFormat="1" applyFont="1" applyAlignment="1">
      <alignment horizontal="right"/>
    </xf>
    <xf numFmtId="238" fontId="5" fillId="0" borderId="0" xfId="0" applyNumberFormat="1" applyFont="1" applyAlignment="1">
      <alignment/>
    </xf>
    <xf numFmtId="238" fontId="4" fillId="0" borderId="0" xfId="0" applyNumberFormat="1" applyFont="1" applyAlignment="1">
      <alignment/>
    </xf>
    <xf numFmtId="239" fontId="4" fillId="0" borderId="0" xfId="0" applyNumberFormat="1" applyFont="1" applyBorder="1" applyAlignment="1">
      <alignment horizontal="left"/>
    </xf>
    <xf numFmtId="190" fontId="5" fillId="0" borderId="0" xfId="0" applyNumberFormat="1" applyFont="1" applyAlignment="1">
      <alignment/>
    </xf>
    <xf numFmtId="237" fontId="4" fillId="0" borderId="0" xfId="0" applyNumberFormat="1" applyFont="1" applyBorder="1" applyAlignment="1">
      <alignment/>
    </xf>
    <xf numFmtId="0" fontId="4" fillId="0" borderId="8" xfId="0" applyFont="1" applyBorder="1" applyAlignment="1">
      <alignment horizontal="center" vertical="center"/>
    </xf>
    <xf numFmtId="188" fontId="5" fillId="0" borderId="0" xfId="0" applyNumberFormat="1" applyFont="1" applyBorder="1" applyAlignment="1">
      <alignment/>
    </xf>
    <xf numFmtId="182" fontId="5" fillId="0" borderId="0" xfId="0" applyNumberFormat="1" applyFont="1" applyAlignment="1">
      <alignment horizontal="right"/>
    </xf>
    <xf numFmtId="182" fontId="5" fillId="0" borderId="0" xfId="0" applyNumberFormat="1" applyFont="1" applyBorder="1" applyAlignment="1">
      <alignment horizontal="right"/>
    </xf>
    <xf numFmtId="182" fontId="5" fillId="0" borderId="17" xfId="0" applyNumberFormat="1" applyFont="1" applyBorder="1" applyAlignment="1">
      <alignment horizontal="right"/>
    </xf>
    <xf numFmtId="0" fontId="4" fillId="0" borderId="3" xfId="0" applyFont="1" applyBorder="1" applyAlignment="1">
      <alignment horizontal="left"/>
    </xf>
    <xf numFmtId="188" fontId="4" fillId="0" borderId="0" xfId="0" applyNumberFormat="1" applyFont="1" applyBorder="1" applyAlignment="1">
      <alignment/>
    </xf>
    <xf numFmtId="182" fontId="4" fillId="0" borderId="0" xfId="0" applyNumberFormat="1" applyFont="1" applyBorder="1" applyAlignment="1">
      <alignment horizontal="right"/>
    </xf>
    <xf numFmtId="240" fontId="4" fillId="0" borderId="17" xfId="0" applyNumberFormat="1" applyFont="1" applyBorder="1" applyAlignment="1">
      <alignment horizontal="left"/>
    </xf>
    <xf numFmtId="240" fontId="4" fillId="0" borderId="29" xfId="0" applyNumberFormat="1" applyFont="1" applyBorder="1" applyAlignment="1">
      <alignment horizontal="right"/>
    </xf>
    <xf numFmtId="0" fontId="4" fillId="0" borderId="3" xfId="0" applyFont="1" applyBorder="1" applyAlignment="1">
      <alignment horizontal="left"/>
    </xf>
    <xf numFmtId="188" fontId="4" fillId="0" borderId="0" xfId="0" applyNumberFormat="1" applyFont="1" applyBorder="1" applyAlignment="1">
      <alignment/>
    </xf>
    <xf numFmtId="188" fontId="4" fillId="0" borderId="0" xfId="0" applyNumberFormat="1" applyFont="1" applyAlignment="1">
      <alignment horizontal="right"/>
    </xf>
    <xf numFmtId="188" fontId="4" fillId="0" borderId="0" xfId="0" applyNumberFormat="1" applyFont="1" applyAlignment="1">
      <alignment/>
    </xf>
    <xf numFmtId="186" fontId="4" fillId="0" borderId="9" xfId="0" applyNumberFormat="1" applyFont="1" applyBorder="1" applyAlignment="1">
      <alignment horizontal="right"/>
    </xf>
    <xf numFmtId="0" fontId="5" fillId="0" borderId="0" xfId="0" applyFont="1" applyAlignment="1">
      <alignment horizontal="left"/>
    </xf>
    <xf numFmtId="0" fontId="5" fillId="0" borderId="0" xfId="0" applyFont="1" applyBorder="1" applyAlignment="1">
      <alignment horizontal="left"/>
    </xf>
    <xf numFmtId="182" fontId="4" fillId="0" borderId="0" xfId="0" applyNumberFormat="1" applyFont="1" applyBorder="1" applyAlignment="1">
      <alignment horizontal="right"/>
    </xf>
    <xf numFmtId="189" fontId="4" fillId="0" borderId="0" xfId="0" applyNumberFormat="1" applyFont="1" applyBorder="1" applyAlignment="1">
      <alignment horizontal="right"/>
    </xf>
    <xf numFmtId="182" fontId="0" fillId="0" borderId="0" xfId="0" applyNumberFormat="1" applyAlignment="1">
      <alignment/>
    </xf>
    <xf numFmtId="168" fontId="0" fillId="0" borderId="0" xfId="0" applyNumberFormat="1" applyAlignment="1">
      <alignment/>
    </xf>
    <xf numFmtId="184" fontId="0" fillId="0" borderId="0" xfId="0" applyNumberFormat="1" applyAlignment="1">
      <alignment/>
    </xf>
    <xf numFmtId="187" fontId="0" fillId="0" borderId="0" xfId="0" applyNumberFormat="1" applyAlignment="1">
      <alignment/>
    </xf>
    <xf numFmtId="186" fontId="4" fillId="0" borderId="0" xfId="0" applyNumberFormat="1" applyFon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4" fillId="0" borderId="14" xfId="0" applyFont="1" applyBorder="1" applyAlignment="1">
      <alignment horizontal="center" vertical="center"/>
    </xf>
    <xf numFmtId="0" fontId="0" fillId="0" borderId="10" xfId="0" applyBorder="1" applyAlignment="1">
      <alignment/>
    </xf>
    <xf numFmtId="0" fontId="0" fillId="0" borderId="24" xfId="0" applyBorder="1" applyAlignment="1">
      <alignment/>
    </xf>
    <xf numFmtId="168" fontId="7" fillId="0" borderId="0" xfId="0" applyNumberFormat="1" applyFont="1" applyAlignment="1">
      <alignment horizontal="left"/>
    </xf>
    <xf numFmtId="0" fontId="0" fillId="0" borderId="24" xfId="0" applyBorder="1" applyAlignment="1">
      <alignment horizontal="right"/>
    </xf>
    <xf numFmtId="178" fontId="4" fillId="0" borderId="0" xfId="0" applyNumberFormat="1" applyFont="1" applyAlignment="1">
      <alignment/>
    </xf>
    <xf numFmtId="206" fontId="4" fillId="0" borderId="0" xfId="0" applyNumberFormat="1" applyFont="1" applyAlignment="1">
      <alignment/>
    </xf>
    <xf numFmtId="169" fontId="4" fillId="0" borderId="0" xfId="0" applyNumberFormat="1" applyFont="1" applyAlignment="1">
      <alignment horizontal="right"/>
    </xf>
    <xf numFmtId="209" fontId="4" fillId="0" borderId="0" xfId="0" applyNumberFormat="1" applyFont="1" applyAlignment="1">
      <alignment horizontal="right"/>
    </xf>
    <xf numFmtId="0" fontId="0" fillId="0" borderId="29" xfId="0" applyFont="1" applyBorder="1" applyAlignment="1">
      <alignment/>
    </xf>
    <xf numFmtId="242" fontId="4" fillId="0" borderId="17" xfId="0" applyNumberFormat="1" applyFont="1" applyBorder="1" applyAlignment="1">
      <alignment horizontal="center"/>
    </xf>
    <xf numFmtId="209" fontId="4" fillId="0" borderId="0" xfId="0" applyNumberFormat="1" applyFont="1" applyAlignment="1">
      <alignment/>
    </xf>
    <xf numFmtId="208" fontId="4" fillId="0" borderId="0" xfId="0" applyNumberFormat="1" applyFont="1" applyAlignment="1">
      <alignment horizontal="right"/>
    </xf>
    <xf numFmtId="238" fontId="4" fillId="0" borderId="0" xfId="0" applyNumberFormat="1" applyFont="1" applyAlignment="1">
      <alignment horizontal="right"/>
    </xf>
    <xf numFmtId="241" fontId="4" fillId="0" borderId="29" xfId="0" applyNumberFormat="1" applyFont="1" applyBorder="1" applyAlignment="1">
      <alignment horizontal="center"/>
    </xf>
    <xf numFmtId="242" fontId="4" fillId="0" borderId="29" xfId="0" applyNumberFormat="1" applyFont="1" applyBorder="1" applyAlignment="1">
      <alignment horizontal="center"/>
    </xf>
    <xf numFmtId="184" fontId="4" fillId="0" borderId="0" xfId="0" applyNumberFormat="1" applyFont="1" applyAlignment="1">
      <alignment/>
    </xf>
    <xf numFmtId="242" fontId="5" fillId="0" borderId="17" xfId="0" applyNumberFormat="1" applyFont="1" applyBorder="1" applyAlignment="1">
      <alignment horizontal="center"/>
    </xf>
    <xf numFmtId="0" fontId="5" fillId="0" borderId="3" xfId="0" applyFont="1" applyBorder="1" applyAlignment="1">
      <alignment horizontal="left"/>
    </xf>
    <xf numFmtId="188" fontId="5" fillId="0" borderId="0" xfId="0" applyNumberFormat="1" applyFont="1" applyBorder="1" applyAlignment="1">
      <alignment/>
    </xf>
    <xf numFmtId="188" fontId="5" fillId="0" borderId="0" xfId="0" applyNumberFormat="1" applyFont="1" applyAlignment="1">
      <alignment/>
    </xf>
    <xf numFmtId="178" fontId="5" fillId="0" borderId="0" xfId="0" applyNumberFormat="1" applyFont="1" applyAlignment="1">
      <alignment/>
    </xf>
    <xf numFmtId="206" fontId="5" fillId="0" borderId="0" xfId="0" applyNumberFormat="1" applyFont="1" applyAlignment="1">
      <alignment/>
    </xf>
    <xf numFmtId="207" fontId="5" fillId="0" borderId="0" xfId="0" applyNumberFormat="1" applyFont="1" applyAlignment="1">
      <alignment horizontal="right"/>
    </xf>
    <xf numFmtId="0" fontId="1" fillId="0" borderId="17" xfId="0" applyFont="1" applyBorder="1" applyAlignment="1">
      <alignment horizontal="center"/>
    </xf>
    <xf numFmtId="242" fontId="5" fillId="0" borderId="29" xfId="0" applyNumberFormat="1" applyFont="1" applyBorder="1" applyAlignment="1">
      <alignment horizontal="center"/>
    </xf>
    <xf numFmtId="207" fontId="4" fillId="0" borderId="0" xfId="0" applyNumberFormat="1" applyFont="1" applyBorder="1" applyAlignment="1">
      <alignment horizontal="right"/>
    </xf>
    <xf numFmtId="211" fontId="4" fillId="0" borderId="0" xfId="0" applyNumberFormat="1" applyFont="1" applyAlignment="1">
      <alignment horizontal="right"/>
    </xf>
    <xf numFmtId="206" fontId="4" fillId="0" borderId="0" xfId="0" applyNumberFormat="1" applyFont="1" applyAlignment="1">
      <alignment horizontal="right"/>
    </xf>
    <xf numFmtId="244" fontId="4" fillId="0" borderId="0" xfId="0" applyNumberFormat="1" applyFont="1" applyAlignment="1">
      <alignment horizontal="right"/>
    </xf>
    <xf numFmtId="207" fontId="4" fillId="0" borderId="0" xfId="0" applyNumberFormat="1" applyFont="1" applyBorder="1" applyAlignment="1">
      <alignment horizontal="right"/>
    </xf>
    <xf numFmtId="169" fontId="4" fillId="0" borderId="0" xfId="0" applyNumberFormat="1" applyFont="1" applyBorder="1" applyAlignment="1">
      <alignment horizontal="right"/>
    </xf>
    <xf numFmtId="243" fontId="4" fillId="0" borderId="0" xfId="0" applyNumberFormat="1" applyFont="1" applyAlignment="1">
      <alignment horizontal="right"/>
    </xf>
    <xf numFmtId="243" fontId="4" fillId="0" borderId="0" xfId="0" applyNumberFormat="1" applyFont="1" applyAlignment="1">
      <alignment horizontal="right"/>
    </xf>
    <xf numFmtId="207" fontId="5" fillId="0" borderId="0" xfId="0" applyNumberFormat="1" applyFont="1" applyBorder="1" applyAlignment="1">
      <alignment horizontal="right"/>
    </xf>
    <xf numFmtId="243" fontId="5" fillId="0" borderId="0" xfId="0" applyNumberFormat="1" applyFont="1" applyAlignment="1">
      <alignment horizontal="right"/>
    </xf>
    <xf numFmtId="243" fontId="5" fillId="0" borderId="0" xfId="0" applyNumberFormat="1" applyFont="1" applyAlignment="1">
      <alignment horizontal="right"/>
    </xf>
    <xf numFmtId="244" fontId="5" fillId="0" borderId="0" xfId="0" applyNumberFormat="1" applyFont="1" applyAlignment="1">
      <alignment horizontal="right"/>
    </xf>
    <xf numFmtId="0" fontId="4" fillId="0" borderId="33" xfId="0" applyFont="1" applyBorder="1" applyAlignment="1">
      <alignment/>
    </xf>
    <xf numFmtId="0" fontId="4" fillId="0" borderId="35" xfId="0" applyFont="1" applyBorder="1" applyAlignment="1">
      <alignment/>
    </xf>
    <xf numFmtId="168" fontId="7" fillId="0" borderId="0" xfId="0" applyNumberFormat="1" applyFont="1" applyAlignment="1">
      <alignment/>
    </xf>
    <xf numFmtId="0" fontId="0" fillId="0" borderId="3" xfId="0" applyBorder="1" applyAlignment="1">
      <alignment/>
    </xf>
    <xf numFmtId="0" fontId="4" fillId="0" borderId="15" xfId="0" applyFont="1" applyBorder="1" applyAlignment="1">
      <alignment/>
    </xf>
    <xf numFmtId="188" fontId="4" fillId="0" borderId="9" xfId="0" applyNumberFormat="1" applyFont="1" applyBorder="1" applyAlignment="1">
      <alignment horizontal="center"/>
    </xf>
    <xf numFmtId="188" fontId="4" fillId="0" borderId="9" xfId="0" applyNumberFormat="1" applyFont="1" applyBorder="1" applyAlignment="1">
      <alignment/>
    </xf>
    <xf numFmtId="235" fontId="4" fillId="0" borderId="0" xfId="0" applyNumberFormat="1" applyFont="1" applyBorder="1" applyAlignment="1">
      <alignment/>
    </xf>
    <xf numFmtId="175" fontId="4" fillId="0" borderId="0" xfId="0" applyNumberFormat="1" applyFont="1" applyBorder="1" applyAlignment="1">
      <alignment horizontal="right"/>
    </xf>
    <xf numFmtId="216" fontId="4" fillId="0" borderId="0" xfId="0" applyNumberFormat="1" applyFont="1" applyBorder="1" applyAlignment="1">
      <alignment horizontal="right"/>
    </xf>
    <xf numFmtId="245" fontId="4" fillId="0" borderId="0" xfId="0" applyNumberFormat="1" applyFont="1" applyBorder="1" applyAlignment="1">
      <alignment/>
    </xf>
    <xf numFmtId="188" fontId="4" fillId="0" borderId="17" xfId="0" applyNumberFormat="1" applyFont="1" applyBorder="1" applyAlignment="1">
      <alignment/>
    </xf>
    <xf numFmtId="235" fontId="4" fillId="0" borderId="0" xfId="0" applyNumberFormat="1" applyFont="1" applyBorder="1" applyAlignment="1">
      <alignment horizontal="right"/>
    </xf>
    <xf numFmtId="241" fontId="4" fillId="0" borderId="0" xfId="0" applyNumberFormat="1" applyFont="1" applyBorder="1" applyAlignment="1">
      <alignment horizontal="center"/>
    </xf>
    <xf numFmtId="242" fontId="4" fillId="0" borderId="0" xfId="0" applyNumberFormat="1" applyFont="1" applyBorder="1" applyAlignment="1">
      <alignment horizontal="center"/>
    </xf>
    <xf numFmtId="188" fontId="4" fillId="0" borderId="0" xfId="0" applyNumberFormat="1" applyFont="1" applyBorder="1" applyAlignment="1">
      <alignment horizontal="right"/>
    </xf>
    <xf numFmtId="235" fontId="4" fillId="0" borderId="0" xfId="0" applyNumberFormat="1" applyFont="1" applyAlignment="1">
      <alignment/>
    </xf>
    <xf numFmtId="235" fontId="5" fillId="0" borderId="0" xfId="0" applyNumberFormat="1" applyFont="1" applyBorder="1" applyAlignment="1">
      <alignment/>
    </xf>
    <xf numFmtId="0" fontId="4" fillId="0" borderId="0" xfId="0" applyFont="1" applyAlignment="1">
      <alignment/>
    </xf>
    <xf numFmtId="0" fontId="5" fillId="0" borderId="0" xfId="0" applyFont="1" applyAlignment="1">
      <alignment/>
    </xf>
    <xf numFmtId="0" fontId="5" fillId="0" borderId="17" xfId="0" applyFont="1" applyBorder="1" applyAlignment="1">
      <alignment horizontal="right"/>
    </xf>
    <xf numFmtId="245" fontId="5" fillId="0" borderId="0" xfId="0" applyNumberFormat="1" applyFont="1" applyBorder="1" applyAlignment="1">
      <alignment/>
    </xf>
    <xf numFmtId="187" fontId="5" fillId="0" borderId="0" xfId="0" applyNumberFormat="1" applyFont="1" applyBorder="1" applyAlignment="1">
      <alignment/>
    </xf>
    <xf numFmtId="188" fontId="5" fillId="0" borderId="17" xfId="0" applyNumberFormat="1" applyFont="1" applyBorder="1" applyAlignment="1">
      <alignment/>
    </xf>
    <xf numFmtId="242" fontId="5" fillId="0" borderId="0" xfId="0" applyNumberFormat="1" applyFont="1" applyBorder="1" applyAlignment="1">
      <alignment horizontal="center"/>
    </xf>
    <xf numFmtId="188" fontId="4" fillId="0" borderId="0" xfId="0" applyNumberFormat="1" applyFont="1" applyBorder="1" applyAlignment="1">
      <alignment horizontal="right"/>
    </xf>
    <xf numFmtId="235" fontId="4" fillId="0" borderId="0" xfId="0" applyNumberFormat="1" applyFont="1" applyBorder="1" applyAlignment="1">
      <alignment horizontal="right"/>
    </xf>
    <xf numFmtId="210" fontId="4" fillId="0" borderId="0" xfId="0" applyNumberFormat="1" applyFont="1" applyBorder="1" applyAlignment="1">
      <alignment horizontal="right"/>
    </xf>
    <xf numFmtId="245" fontId="4" fillId="0" borderId="0" xfId="0" applyNumberFormat="1" applyFont="1" applyBorder="1" applyAlignment="1">
      <alignment horizontal="right"/>
    </xf>
    <xf numFmtId="246" fontId="4" fillId="0" borderId="0" xfId="0" applyNumberFormat="1" applyFont="1" applyBorder="1" applyAlignment="1">
      <alignment horizontal="right"/>
    </xf>
    <xf numFmtId="234" fontId="4" fillId="0" borderId="0" xfId="0" applyNumberFormat="1" applyFont="1" applyBorder="1" applyAlignment="1">
      <alignment horizontal="right"/>
    </xf>
    <xf numFmtId="235" fontId="5" fillId="0" borderId="0" xfId="0" applyNumberFormat="1" applyFont="1" applyBorder="1" applyAlignment="1">
      <alignment horizontal="right"/>
    </xf>
    <xf numFmtId="188" fontId="5" fillId="0" borderId="0" xfId="0" applyNumberFormat="1" applyFont="1" applyBorder="1" applyAlignment="1">
      <alignment horizontal="right"/>
    </xf>
    <xf numFmtId="188" fontId="5" fillId="0" borderId="0" xfId="0" applyNumberFormat="1" applyFont="1" applyBorder="1" applyAlignment="1">
      <alignment horizontal="right"/>
    </xf>
    <xf numFmtId="246" fontId="5" fillId="0" borderId="0" xfId="0" applyNumberFormat="1" applyFont="1" applyBorder="1" applyAlignment="1">
      <alignment horizontal="right"/>
    </xf>
    <xf numFmtId="234" fontId="5" fillId="0" borderId="0" xfId="0" applyNumberFormat="1" applyFont="1" applyBorder="1" applyAlignment="1">
      <alignment horizontal="right"/>
    </xf>
    <xf numFmtId="245" fontId="5" fillId="0" borderId="0" xfId="0" applyNumberFormat="1" applyFont="1" applyBorder="1" applyAlignment="1">
      <alignment horizontal="right"/>
    </xf>
    <xf numFmtId="238" fontId="4" fillId="0" borderId="0" xfId="0" applyNumberFormat="1" applyFont="1" applyBorder="1" applyAlignment="1">
      <alignment/>
    </xf>
    <xf numFmtId="246" fontId="4" fillId="0" borderId="0" xfId="0" applyNumberFormat="1" applyFont="1" applyBorder="1" applyAlignment="1">
      <alignment/>
    </xf>
    <xf numFmtId="246" fontId="5" fillId="0" borderId="0" xfId="0" applyNumberFormat="1" applyFont="1" applyBorder="1" applyAlignment="1">
      <alignment/>
    </xf>
    <xf numFmtId="210" fontId="5" fillId="0" borderId="0" xfId="0" applyNumberFormat="1" applyFont="1" applyBorder="1" applyAlignment="1">
      <alignment horizontal="right"/>
    </xf>
    <xf numFmtId="246" fontId="5" fillId="0" borderId="0" xfId="0" applyNumberFormat="1" applyFont="1" applyBorder="1" applyAlignment="1">
      <alignment/>
    </xf>
    <xf numFmtId="238" fontId="5"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left"/>
    </xf>
    <xf numFmtId="0" fontId="6" fillId="0" borderId="0" xfId="0" applyFont="1" applyFill="1" applyAlignment="1">
      <alignment/>
    </xf>
    <xf numFmtId="0" fontId="4" fillId="0" borderId="1" xfId="0" applyFont="1" applyFill="1" applyBorder="1" applyAlignment="1">
      <alignment horizontal="center"/>
    </xf>
    <xf numFmtId="0" fontId="4" fillId="0" borderId="1" xfId="0" applyFont="1" applyFill="1" applyBorder="1" applyAlignment="1">
      <alignment/>
    </xf>
    <xf numFmtId="0" fontId="4" fillId="0" borderId="1" xfId="0" applyFont="1" applyFill="1" applyBorder="1" applyAlignment="1">
      <alignment horizontal="left"/>
    </xf>
    <xf numFmtId="0" fontId="4" fillId="0" borderId="2" xfId="0" applyFont="1" applyFill="1" applyBorder="1" applyAlignment="1">
      <alignment horizontal="center"/>
    </xf>
    <xf numFmtId="0" fontId="4" fillId="0" borderId="39" xfId="0" applyFont="1" applyFill="1" applyBorder="1" applyAlignment="1">
      <alignment/>
    </xf>
    <xf numFmtId="0" fontId="4" fillId="0" borderId="10" xfId="0" applyFont="1" applyFill="1" applyBorder="1" applyAlignment="1">
      <alignment horizontal="left"/>
    </xf>
    <xf numFmtId="0" fontId="4" fillId="0" borderId="9" xfId="0" applyFont="1" applyFill="1" applyBorder="1" applyAlignment="1">
      <alignment horizontal="centerContinuous"/>
    </xf>
    <xf numFmtId="0" fontId="4" fillId="0" borderId="0" xfId="0" applyFont="1" applyFill="1" applyBorder="1" applyAlignment="1">
      <alignment horizontal="centerContinuous"/>
    </xf>
    <xf numFmtId="0" fontId="4" fillId="0" borderId="10" xfId="0" applyFont="1" applyFill="1" applyBorder="1" applyAlignment="1">
      <alignment horizontal="centerContinuous"/>
    </xf>
    <xf numFmtId="0" fontId="4" fillId="0" borderId="22" xfId="0" applyFont="1" applyFill="1" applyBorder="1" applyAlignment="1">
      <alignment/>
    </xf>
    <xf numFmtId="187" fontId="5" fillId="0" borderId="0" xfId="0" applyNumberFormat="1" applyFont="1" applyAlignment="1">
      <alignment horizontal="center"/>
    </xf>
    <xf numFmtId="0" fontId="4" fillId="0" borderId="3" xfId="0" applyFont="1" applyFill="1" applyBorder="1" applyAlignment="1">
      <alignment horizontal="center"/>
    </xf>
    <xf numFmtId="0" fontId="4" fillId="0" borderId="37" xfId="0" applyFont="1" applyFill="1" applyBorder="1" applyAlignment="1">
      <alignment/>
    </xf>
    <xf numFmtId="0" fontId="4" fillId="0" borderId="17" xfId="0" applyFont="1" applyFill="1" applyBorder="1" applyAlignment="1">
      <alignment horizontal="left"/>
    </xf>
    <xf numFmtId="0" fontId="4" fillId="0" borderId="4" xfId="0" applyFont="1" applyFill="1" applyBorder="1" applyAlignment="1">
      <alignment horizontal="centerContinuous"/>
    </xf>
    <xf numFmtId="0" fontId="4" fillId="0" borderId="11" xfId="0" applyFont="1" applyFill="1" applyBorder="1" applyAlignment="1">
      <alignment horizontal="centerContinuous"/>
    </xf>
    <xf numFmtId="0" fontId="4" fillId="0" borderId="21" xfId="0" applyFont="1" applyFill="1" applyBorder="1" applyAlignment="1">
      <alignment/>
    </xf>
    <xf numFmtId="0" fontId="4" fillId="0" borderId="0" xfId="0" applyFont="1" applyFill="1" applyBorder="1" applyAlignment="1">
      <alignment/>
    </xf>
    <xf numFmtId="0" fontId="4" fillId="0" borderId="6" xfId="0" applyFont="1" applyFill="1" applyBorder="1" applyAlignment="1">
      <alignment horizontal="centerContinuous"/>
    </xf>
    <xf numFmtId="0" fontId="4" fillId="0" borderId="17" xfId="0" applyFont="1" applyFill="1" applyBorder="1" applyAlignment="1">
      <alignment horizontal="centerContinuous"/>
    </xf>
    <xf numFmtId="0" fontId="4" fillId="0" borderId="37" xfId="0" applyFont="1" applyFill="1" applyBorder="1" applyAlignment="1">
      <alignment horizontal="center"/>
    </xf>
    <xf numFmtId="0" fontId="0" fillId="0" borderId="0" xfId="0" applyFill="1" applyBorder="1" applyAlignment="1">
      <alignment/>
    </xf>
    <xf numFmtId="0" fontId="4" fillId="0" borderId="23" xfId="0" applyFont="1" applyFill="1" applyBorder="1" applyAlignment="1">
      <alignment/>
    </xf>
    <xf numFmtId="0" fontId="4" fillId="0" borderId="4" xfId="0" applyFont="1" applyFill="1" applyBorder="1" applyAlignment="1">
      <alignment/>
    </xf>
    <xf numFmtId="0" fontId="4" fillId="0" borderId="11" xfId="0" applyFont="1" applyFill="1" applyBorder="1" applyAlignment="1">
      <alignment/>
    </xf>
    <xf numFmtId="0" fontId="0" fillId="0" borderId="29" xfId="0" applyFill="1" applyBorder="1" applyAlignment="1">
      <alignment/>
    </xf>
    <xf numFmtId="0" fontId="4" fillId="0" borderId="5" xfId="0" applyFont="1" applyFill="1" applyBorder="1" applyAlignment="1">
      <alignment horizontal="centerContinuous"/>
    </xf>
    <xf numFmtId="0" fontId="4" fillId="0" borderId="18" xfId="0" applyFont="1" applyFill="1" applyBorder="1" applyAlignment="1">
      <alignment horizontal="center"/>
    </xf>
    <xf numFmtId="0" fontId="4" fillId="0" borderId="38" xfId="0" applyFont="1" applyFill="1" applyBorder="1" applyAlignment="1">
      <alignment horizontal="center"/>
    </xf>
    <xf numFmtId="0" fontId="4" fillId="0" borderId="16" xfId="0" applyFont="1" applyFill="1" applyBorder="1" applyAlignment="1">
      <alignment horizontal="left"/>
    </xf>
    <xf numFmtId="0" fontId="4" fillId="0" borderId="8" xfId="0" applyFont="1" applyFill="1" applyBorder="1" applyAlignment="1">
      <alignment horizontal="centerContinuous"/>
    </xf>
    <xf numFmtId="0" fontId="4" fillId="0" borderId="7" xfId="0" applyFont="1" applyFill="1" applyBorder="1" applyAlignment="1">
      <alignment horizontal="centerContinuous"/>
    </xf>
    <xf numFmtId="0" fontId="4" fillId="0" borderId="16" xfId="0" applyFont="1" applyFill="1" applyBorder="1" applyAlignment="1">
      <alignment horizontal="centerContinuous"/>
    </xf>
    <xf numFmtId="0" fontId="4" fillId="0" borderId="7" xfId="0" applyFont="1" applyFill="1" applyBorder="1" applyAlignment="1">
      <alignment/>
    </xf>
    <xf numFmtId="0" fontId="5" fillId="0" borderId="37" xfId="0" applyFont="1" applyFill="1" applyBorder="1" applyAlignment="1">
      <alignment/>
    </xf>
    <xf numFmtId="0" fontId="5" fillId="0" borderId="17" xfId="0" applyFont="1" applyFill="1" applyBorder="1" applyAlignment="1">
      <alignment horizontal="left"/>
    </xf>
    <xf numFmtId="0" fontId="7" fillId="0" borderId="37" xfId="0" applyFont="1" applyFill="1" applyBorder="1" applyAlignment="1">
      <alignment/>
    </xf>
    <xf numFmtId="0" fontId="7" fillId="0" borderId="17" xfId="0" applyFont="1" applyFill="1" applyBorder="1" applyAlignment="1">
      <alignment horizontal="left"/>
    </xf>
    <xf numFmtId="182" fontId="4" fillId="0" borderId="0" xfId="0" applyNumberFormat="1" applyFont="1" applyFill="1" applyAlignment="1">
      <alignment/>
    </xf>
    <xf numFmtId="182" fontId="4" fillId="0" borderId="0" xfId="0" applyNumberFormat="1" applyFont="1" applyFill="1" applyAlignment="1">
      <alignment horizontal="right"/>
    </xf>
    <xf numFmtId="184" fontId="4" fillId="0" borderId="0" xfId="0" applyNumberFormat="1" applyFont="1" applyFill="1" applyAlignment="1">
      <alignment horizontal="right"/>
    </xf>
    <xf numFmtId="179" fontId="4" fillId="0" borderId="0" xfId="0" applyNumberFormat="1" applyFont="1" applyFill="1" applyAlignment="1">
      <alignment horizontal="right"/>
    </xf>
    <xf numFmtId="182" fontId="4" fillId="0" borderId="0" xfId="0" applyNumberFormat="1" applyFont="1" applyFill="1" applyAlignment="1">
      <alignment/>
    </xf>
    <xf numFmtId="0" fontId="5" fillId="0" borderId="0" xfId="0" applyFont="1" applyFill="1" applyAlignment="1">
      <alignment/>
    </xf>
    <xf numFmtId="0" fontId="5" fillId="0" borderId="3" xfId="0" applyFont="1" applyFill="1" applyBorder="1" applyAlignment="1">
      <alignment horizontal="center"/>
    </xf>
    <xf numFmtId="0" fontId="5" fillId="0" borderId="37" xfId="0" applyFont="1" applyFill="1" applyBorder="1" applyAlignment="1">
      <alignment/>
    </xf>
    <xf numFmtId="0" fontId="12" fillId="0" borderId="17" xfId="0" applyFont="1" applyFill="1" applyBorder="1" applyAlignment="1">
      <alignment horizontal="left"/>
    </xf>
    <xf numFmtId="182" fontId="5" fillId="0" borderId="0" xfId="0" applyNumberFormat="1" applyFont="1" applyFill="1" applyAlignment="1">
      <alignment/>
    </xf>
    <xf numFmtId="182" fontId="5" fillId="0" borderId="0" xfId="0" applyNumberFormat="1" applyFont="1" applyFill="1" applyAlignment="1">
      <alignment horizontal="right"/>
    </xf>
    <xf numFmtId="184" fontId="5" fillId="0" borderId="0" xfId="0" applyNumberFormat="1" applyFont="1" applyFill="1" applyAlignment="1">
      <alignment horizontal="right"/>
    </xf>
    <xf numFmtId="213" fontId="5" fillId="0" borderId="0" xfId="0" applyNumberFormat="1" applyFont="1" applyFill="1" applyAlignment="1">
      <alignment horizontal="right"/>
    </xf>
    <xf numFmtId="0" fontId="5" fillId="0" borderId="0" xfId="0" applyFont="1" applyFill="1" applyAlignment="1">
      <alignment/>
    </xf>
    <xf numFmtId="181" fontId="4" fillId="0" borderId="0" xfId="0" applyNumberFormat="1" applyFont="1" applyFill="1" applyAlignment="1">
      <alignment horizontal="right"/>
    </xf>
    <xf numFmtId="179" fontId="4" fillId="0" borderId="0" xfId="0" applyNumberFormat="1" applyFont="1" applyFill="1" applyAlignment="1">
      <alignment horizontal="right"/>
    </xf>
    <xf numFmtId="185" fontId="4" fillId="0" borderId="0" xfId="0" applyNumberFormat="1" applyFont="1" applyFill="1" applyAlignment="1">
      <alignment horizontal="right"/>
    </xf>
    <xf numFmtId="185" fontId="4" fillId="0" borderId="0" xfId="0" applyNumberFormat="1" applyFont="1" applyFill="1" applyAlignment="1">
      <alignment horizontal="right"/>
    </xf>
    <xf numFmtId="0" fontId="4" fillId="0" borderId="0" xfId="0" applyFont="1" applyFill="1" applyBorder="1" applyAlignment="1">
      <alignment horizontal="left"/>
    </xf>
    <xf numFmtId="248" fontId="4" fillId="0" borderId="0" xfId="0" applyNumberFormat="1" applyFont="1" applyFill="1" applyAlignment="1">
      <alignment horizontal="right"/>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182" fontId="5" fillId="0" borderId="0" xfId="0" applyNumberFormat="1" applyFont="1" applyFill="1" applyAlignment="1">
      <alignment horizontal="right"/>
    </xf>
    <xf numFmtId="184" fontId="5" fillId="0" borderId="0" xfId="0" applyNumberFormat="1" applyFont="1" applyFill="1" applyAlignment="1">
      <alignment horizontal="right"/>
    </xf>
    <xf numFmtId="248" fontId="5" fillId="0" borderId="0" xfId="0" applyNumberFormat="1" applyFont="1" applyFill="1" applyAlignment="1">
      <alignment horizontal="right"/>
    </xf>
    <xf numFmtId="168" fontId="4" fillId="0" borderId="0" xfId="0" applyNumberFormat="1" applyFont="1" applyFill="1" applyAlignment="1">
      <alignment horizontal="right"/>
    </xf>
    <xf numFmtId="185" fontId="5" fillId="0" borderId="0" xfId="0" applyNumberFormat="1" applyFont="1" applyFill="1" applyAlignment="1">
      <alignment horizontal="right"/>
    </xf>
    <xf numFmtId="179" fontId="5" fillId="0" borderId="0" xfId="0" applyNumberFormat="1" applyFont="1" applyFill="1" applyAlignment="1">
      <alignment horizontal="right"/>
    </xf>
    <xf numFmtId="0" fontId="0" fillId="0" borderId="0" xfId="0" applyFill="1" applyAlignment="1">
      <alignment horizontal="center"/>
    </xf>
    <xf numFmtId="0" fontId="0" fillId="0" borderId="0" xfId="0" applyFill="1" applyBorder="1" applyAlignment="1">
      <alignment horizontal="left"/>
    </xf>
    <xf numFmtId="0" fontId="0" fillId="0" borderId="0" xfId="0" applyFill="1" applyAlignment="1">
      <alignment/>
    </xf>
    <xf numFmtId="0" fontId="0" fillId="0" borderId="0" xfId="0" applyFill="1" applyAlignment="1">
      <alignment horizontal="left"/>
    </xf>
    <xf numFmtId="0" fontId="4" fillId="0" borderId="39" xfId="0" applyFont="1" applyBorder="1" applyAlignment="1">
      <alignment horizontal="centerContinuous"/>
    </xf>
    <xf numFmtId="0" fontId="4" fillId="0" borderId="20" xfId="0" applyFont="1" applyBorder="1" applyAlignment="1">
      <alignment horizontal="centerContinuous"/>
    </xf>
    <xf numFmtId="0" fontId="4" fillId="0" borderId="37" xfId="0" applyFont="1" applyBorder="1" applyAlignment="1">
      <alignment/>
    </xf>
    <xf numFmtId="0" fontId="0" fillId="0" borderId="37" xfId="0" applyBorder="1" applyAlignment="1">
      <alignment/>
    </xf>
    <xf numFmtId="0" fontId="4" fillId="0" borderId="15" xfId="0" applyFont="1" applyBorder="1" applyAlignment="1">
      <alignment horizontal="center"/>
    </xf>
    <xf numFmtId="248" fontId="4" fillId="0" borderId="0" xfId="0" applyNumberFormat="1" applyFont="1" applyAlignment="1">
      <alignment horizontal="right"/>
    </xf>
    <xf numFmtId="248" fontId="5" fillId="0" borderId="0" xfId="0" applyNumberFormat="1" applyFont="1" applyAlignment="1">
      <alignment horizontal="right"/>
    </xf>
    <xf numFmtId="248" fontId="0" fillId="0" borderId="0" xfId="0" applyNumberFormat="1" applyAlignment="1">
      <alignment/>
    </xf>
    <xf numFmtId="186" fontId="5" fillId="0" borderId="0" xfId="0" applyNumberFormat="1" applyFont="1" applyAlignment="1">
      <alignment horizontal="right"/>
    </xf>
    <xf numFmtId="0" fontId="4" fillId="0" borderId="17" xfId="0" applyFont="1" applyBorder="1" applyAlignment="1">
      <alignment/>
    </xf>
    <xf numFmtId="0" fontId="5" fillId="0" borderId="37" xfId="0" applyFont="1" applyBorder="1" applyAlignment="1">
      <alignment/>
    </xf>
    <xf numFmtId="182" fontId="4" fillId="0" borderId="37" xfId="0" applyNumberFormat="1" applyFont="1" applyBorder="1" applyAlignment="1">
      <alignment horizontal="right"/>
    </xf>
    <xf numFmtId="181" fontId="4" fillId="0" borderId="0" xfId="0" applyNumberFormat="1" applyFont="1" applyAlignment="1">
      <alignment horizontal="right"/>
    </xf>
    <xf numFmtId="217" fontId="4" fillId="0" borderId="0" xfId="0" applyNumberFormat="1" applyFont="1" applyAlignment="1">
      <alignment horizontal="right"/>
    </xf>
    <xf numFmtId="182" fontId="5" fillId="0" borderId="37" xfId="0" applyNumberFormat="1" applyFont="1" applyBorder="1" applyAlignment="1">
      <alignment horizontal="right"/>
    </xf>
    <xf numFmtId="217" fontId="5" fillId="0" borderId="0" xfId="0" applyNumberFormat="1" applyFont="1" applyAlignment="1">
      <alignment horizontal="right"/>
    </xf>
    <xf numFmtId="168" fontId="4" fillId="0" borderId="37" xfId="0" applyNumberFormat="1" applyFont="1" applyBorder="1" applyAlignment="1">
      <alignment horizontal="right"/>
    </xf>
    <xf numFmtId="186" fontId="4" fillId="0" borderId="0" xfId="0" applyNumberFormat="1" applyFont="1" applyAlignment="1">
      <alignment horizontal="centerContinuous"/>
    </xf>
    <xf numFmtId="0" fontId="4" fillId="0" borderId="23" xfId="0" applyFont="1" applyBorder="1" applyAlignment="1">
      <alignment horizontal="centerContinuous"/>
    </xf>
    <xf numFmtId="0" fontId="5" fillId="0" borderId="0" xfId="0" applyFont="1" applyAlignment="1">
      <alignment horizontal="centerContinuous"/>
    </xf>
    <xf numFmtId="247" fontId="4" fillId="0" borderId="0" xfId="0" applyNumberFormat="1" applyFont="1" applyAlignment="1">
      <alignment horizontal="right"/>
    </xf>
    <xf numFmtId="214" fontId="4" fillId="0" borderId="0" xfId="0" applyNumberFormat="1" applyFont="1" applyAlignment="1">
      <alignment horizontal="right"/>
    </xf>
    <xf numFmtId="247" fontId="5" fillId="0" borderId="0" xfId="0" applyNumberFormat="1" applyFont="1" applyAlignment="1">
      <alignment horizontal="right"/>
    </xf>
    <xf numFmtId="186" fontId="5" fillId="0" borderId="0" xfId="0" applyNumberFormat="1" applyFont="1" applyAlignment="1">
      <alignment horizontal="centerContinuous"/>
    </xf>
    <xf numFmtId="224" fontId="0" fillId="0" borderId="0" xfId="0" applyNumberFormat="1" applyAlignment="1">
      <alignment horizontal="centerContinuous"/>
    </xf>
    <xf numFmtId="224" fontId="4" fillId="0" borderId="0" xfId="0" applyNumberFormat="1" applyFont="1" applyAlignment="1">
      <alignment horizontal="centerContinuous"/>
    </xf>
    <xf numFmtId="184" fontId="4" fillId="0" borderId="0" xfId="0" applyNumberFormat="1" applyFont="1" applyAlignment="1">
      <alignment horizontal="centerContinuous"/>
    </xf>
    <xf numFmtId="247" fontId="4" fillId="0" borderId="0" xfId="0" applyNumberFormat="1" applyFont="1" applyAlignment="1">
      <alignment horizontal="centerContinuous"/>
    </xf>
    <xf numFmtId="214" fontId="4" fillId="0" borderId="0" xfId="0" applyNumberFormat="1" applyFont="1" applyAlignment="1">
      <alignment horizontal="centerContinuous"/>
    </xf>
    <xf numFmtId="0" fontId="0" fillId="0" borderId="22" xfId="0" applyBorder="1" applyAlignment="1">
      <alignment horizontal="center" vertical="center"/>
    </xf>
    <xf numFmtId="0" fontId="6" fillId="0" borderId="0" xfId="0" applyFont="1" applyAlignment="1">
      <alignment horizontal="right"/>
    </xf>
    <xf numFmtId="207" fontId="5" fillId="0" borderId="0" xfId="0" applyNumberFormat="1" applyFont="1" applyAlignment="1">
      <alignment horizontal="center"/>
    </xf>
    <xf numFmtId="0" fontId="4" fillId="0" borderId="0" xfId="0" applyFont="1" applyAlignment="1">
      <alignment horizontal="center"/>
    </xf>
    <xf numFmtId="168" fontId="4" fillId="0" borderId="0" xfId="0" applyNumberFormat="1" applyFont="1" applyAlignment="1" quotePrefix="1">
      <alignment horizontal="right"/>
    </xf>
    <xf numFmtId="0" fontId="0" fillId="0" borderId="0" xfId="0" applyFont="1" applyBorder="1" applyAlignment="1">
      <alignment/>
    </xf>
    <xf numFmtId="0" fontId="0" fillId="0" borderId="1" xfId="0" applyBorder="1" applyAlignment="1">
      <alignment horizontal="center"/>
    </xf>
    <xf numFmtId="0" fontId="4" fillId="0" borderId="0" xfId="0" applyFont="1" applyBorder="1" applyAlignment="1">
      <alignment horizontal="centerContinuous" vertical="top"/>
    </xf>
    <xf numFmtId="0" fontId="4" fillId="0" borderId="9" xfId="0" applyFont="1" applyBorder="1" applyAlignment="1">
      <alignment horizontal="center" vertical="center" wrapTex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172" fontId="5" fillId="0" borderId="0" xfId="0" applyNumberFormat="1" applyFont="1" applyAlignment="1">
      <alignment horizontal="center"/>
    </xf>
    <xf numFmtId="0" fontId="5" fillId="0" borderId="0" xfId="0" applyFont="1" applyAlignment="1">
      <alignment horizontal="center"/>
    </xf>
    <xf numFmtId="0" fontId="4" fillId="0" borderId="24"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0" borderId="4" xfId="0" applyFont="1" applyBorder="1" applyAlignment="1">
      <alignment horizontal="center" vertical="center"/>
    </xf>
    <xf numFmtId="0" fontId="4" fillId="0" borderId="3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12" fillId="0" borderId="0" xfId="0" applyFont="1" applyAlignment="1">
      <alignment horizontal="center"/>
    </xf>
    <xf numFmtId="0" fontId="4" fillId="0" borderId="10" xfId="0" applyFont="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horizontal="center"/>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4" fillId="0" borderId="17" xfId="0" applyFont="1" applyBorder="1" applyAlignment="1">
      <alignment horizontal="center" vertical="center" wrapText="1"/>
    </xf>
    <xf numFmtId="0" fontId="0" fillId="0" borderId="17" xfId="0" applyBorder="1" applyAlignment="1">
      <alignment/>
    </xf>
    <xf numFmtId="0" fontId="7" fillId="0" borderId="0" xfId="0" applyFont="1" applyAlignment="1">
      <alignment horizontal="center" vertical="center"/>
    </xf>
    <xf numFmtId="0" fontId="0" fillId="0" borderId="21" xfId="0" applyBorder="1" applyAlignment="1">
      <alignment horizontal="center" vertical="center"/>
    </xf>
    <xf numFmtId="0" fontId="4" fillId="0" borderId="6" xfId="0" applyFont="1" applyBorder="1" applyAlignment="1">
      <alignment horizontal="center" vertical="center" wrapText="1"/>
    </xf>
    <xf numFmtId="0" fontId="0" fillId="0" borderId="29" xfId="0" applyBorder="1" applyAlignment="1">
      <alignment horizontal="center" vertical="center"/>
    </xf>
    <xf numFmtId="0" fontId="4" fillId="0" borderId="33" xfId="0" applyFont="1" applyBorder="1" applyAlignment="1">
      <alignment horizontal="center" vertical="center" wrapText="1"/>
    </xf>
    <xf numFmtId="0" fontId="0" fillId="0" borderId="35" xfId="0" applyBorder="1" applyAlignment="1">
      <alignment horizontal="center" vertical="center"/>
    </xf>
    <xf numFmtId="0" fontId="14" fillId="0" borderId="0" xfId="0" applyFont="1" applyAlignment="1">
      <alignment horizontal="center"/>
    </xf>
    <xf numFmtId="0" fontId="4" fillId="0" borderId="33" xfId="0" applyFont="1" applyBorder="1" applyAlignment="1">
      <alignment horizontal="center" vertical="center"/>
    </xf>
    <xf numFmtId="0" fontId="0" fillId="0" borderId="15" xfId="0" applyBorder="1" applyAlignment="1">
      <alignment horizontal="center" vertical="center"/>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0" xfId="0" applyFont="1" applyAlignment="1">
      <alignment horizontal="right"/>
    </xf>
    <xf numFmtId="188" fontId="5" fillId="0" borderId="0" xfId="0" applyNumberFormat="1" applyFont="1" applyAlignment="1">
      <alignment horizontal="center"/>
    </xf>
    <xf numFmtId="191" fontId="5" fillId="0" borderId="0" xfId="0" applyNumberFormat="1" applyFont="1" applyAlignment="1">
      <alignment horizontal="center"/>
    </xf>
    <xf numFmtId="206" fontId="5" fillId="0" borderId="0" xfId="0" applyNumberFormat="1" applyFont="1" applyAlignment="1">
      <alignment horizontal="center"/>
    </xf>
    <xf numFmtId="0" fontId="14" fillId="0" borderId="0" xfId="0" applyFont="1" applyAlignment="1">
      <alignment horizontal="right"/>
    </xf>
    <xf numFmtId="0" fontId="4" fillId="0" borderId="32" xfId="0" applyFont="1" applyBorder="1" applyAlignment="1">
      <alignment horizontal="center"/>
    </xf>
    <xf numFmtId="0" fontId="4" fillId="0" borderId="8"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Fill="1" applyAlignment="1">
      <alignment horizontal="center"/>
    </xf>
    <xf numFmtId="0" fontId="6" fillId="0" borderId="0" xfId="0" applyFont="1" applyFill="1" applyAlignment="1">
      <alignment horizontal="center"/>
    </xf>
    <xf numFmtId="0" fontId="4" fillId="0" borderId="24" xfId="0" applyFont="1" applyFill="1" applyBorder="1" applyAlignment="1">
      <alignment horizontal="center" vertical="center" wrapText="1"/>
    </xf>
    <xf numFmtId="0" fontId="0" fillId="0" borderId="23" xfId="0" applyBorder="1" applyAlignment="1">
      <alignment horizontal="center" vertical="center"/>
    </xf>
    <xf numFmtId="0" fontId="6" fillId="0" borderId="0" xfId="0" applyFont="1" applyAlignment="1">
      <alignment horizontal="center"/>
    </xf>
    <xf numFmtId="0" fontId="4" fillId="0" borderId="0" xfId="0" applyFont="1" applyAlignment="1" quotePrefix="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worksheet" Target="worksheets/sheet31.xml" /><Relationship Id="rId34" Type="http://schemas.openxmlformats.org/officeDocument/2006/relationships/worksheet" Target="worksheets/sheet32.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15275"/>
          <c:w val="0.78475"/>
          <c:h val="0.6215"/>
        </c:manualLayout>
      </c:layout>
      <c:barChart>
        <c:barDir val="col"/>
        <c:grouping val="stacked"/>
        <c:varyColors val="0"/>
        <c:ser>
          <c:idx val="0"/>
          <c:order val="0"/>
          <c:tx>
            <c:strRef>
              <c:f>DatenGraf01!$B$1</c:f>
              <c:strCache>
                <c:ptCount val="1"/>
                <c:pt idx="0">
                  <c:v>Landesdienst</c:v>
                </c:pt>
              </c:strCache>
            </c:strRef>
          </c:tx>
          <c:spPr>
            <a:solidFill>
              <a:srgbClr val="808000"/>
            </a:solidFill>
          </c:spPr>
          <c:invertIfNegative val="0"/>
          <c:extLst>
            <c:ext xmlns:c14="http://schemas.microsoft.com/office/drawing/2007/8/2/chart" uri="{6F2FDCE9-48DA-4B69-8628-5D25D57E5C99}">
              <c14:invertSolidFillFmt>
                <c14:spPr>
                  <a:solidFill>
                    <a:srgbClr val="808080"/>
                  </a:solidFill>
                </c14:spPr>
              </c14:invertSolidFillFmt>
            </c:ext>
          </c:extLst>
          <c:cat>
            <c:numRef>
              <c:f>DatenGraf01!$A$2:$A$6</c:f>
              <c:numCache>
                <c:ptCount val="5"/>
                <c:pt idx="0">
                  <c:v>1999</c:v>
                </c:pt>
                <c:pt idx="1">
                  <c:v>2000</c:v>
                </c:pt>
                <c:pt idx="2">
                  <c:v>2001</c:v>
                </c:pt>
                <c:pt idx="3">
                  <c:v>2002</c:v>
                </c:pt>
                <c:pt idx="4">
                  <c:v>2003</c:v>
                </c:pt>
              </c:numCache>
            </c:numRef>
          </c:cat>
          <c:val>
            <c:numRef>
              <c:f>DatenGraf01!$B$2:$B$6</c:f>
              <c:numCache>
                <c:ptCount val="5"/>
                <c:pt idx="0">
                  <c:v>77.406</c:v>
                </c:pt>
                <c:pt idx="1">
                  <c:v>76.94</c:v>
                </c:pt>
                <c:pt idx="2">
                  <c:v>74.812</c:v>
                </c:pt>
                <c:pt idx="3">
                  <c:v>71.939</c:v>
                </c:pt>
                <c:pt idx="4">
                  <c:v>70.145</c:v>
                </c:pt>
              </c:numCache>
            </c:numRef>
          </c:val>
        </c:ser>
        <c:ser>
          <c:idx val="1"/>
          <c:order val="1"/>
          <c:tx>
            <c:strRef>
              <c:f>DatenGraf01!$C$1</c:f>
              <c:strCache>
                <c:ptCount val="1"/>
                <c:pt idx="0">
                  <c:v>Sozi</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DatenGraf01!$A$2:$A$6</c:f>
              <c:numCache>
                <c:ptCount val="5"/>
                <c:pt idx="0">
                  <c:v>1999</c:v>
                </c:pt>
                <c:pt idx="1">
                  <c:v>2000</c:v>
                </c:pt>
                <c:pt idx="2">
                  <c:v>2001</c:v>
                </c:pt>
                <c:pt idx="3">
                  <c:v>2002</c:v>
                </c:pt>
                <c:pt idx="4">
                  <c:v>2003</c:v>
                </c:pt>
              </c:numCache>
            </c:numRef>
          </c:cat>
          <c:val>
            <c:numRef>
              <c:f>DatenGraf01!$C$2:$C$6</c:f>
              <c:numCache>
                <c:ptCount val="5"/>
                <c:pt idx="0">
                  <c:v>4.878</c:v>
                </c:pt>
                <c:pt idx="1">
                  <c:v>4.459</c:v>
                </c:pt>
                <c:pt idx="2">
                  <c:v>4.384</c:v>
                </c:pt>
                <c:pt idx="3">
                  <c:v>4.265</c:v>
                </c:pt>
                <c:pt idx="4">
                  <c:v>4.875</c:v>
                </c:pt>
              </c:numCache>
            </c:numRef>
          </c:val>
        </c:ser>
        <c:ser>
          <c:idx val="2"/>
          <c:order val="2"/>
          <c:tx>
            <c:strRef>
              <c:f>DatenGraf01!$D$1</c:f>
              <c:strCache>
                <c:ptCount val="1"/>
                <c:pt idx="0">
                  <c:v>Gem/GV</c:v>
                </c:pt>
              </c:strCache>
            </c:strRef>
          </c:tx>
          <c:spPr>
            <a:solidFill>
              <a:srgbClr val="CCFFCC"/>
            </a:solidFill>
          </c:spPr>
          <c:invertIfNegative val="0"/>
          <c:extLst>
            <c:ext xmlns:c14="http://schemas.microsoft.com/office/drawing/2007/8/2/chart" uri="{6F2FDCE9-48DA-4B69-8628-5D25D57E5C99}">
              <c14:invertSolidFillFmt>
                <c14:spPr>
                  <a:solidFill>
                    <a:srgbClr val="336666"/>
                  </a:solidFill>
                </c14:spPr>
              </c14:invertSolidFillFmt>
            </c:ext>
          </c:extLst>
          <c:cat>
            <c:numRef>
              <c:f>DatenGraf01!$A$2:$A$6</c:f>
              <c:numCache>
                <c:ptCount val="5"/>
                <c:pt idx="0">
                  <c:v>1999</c:v>
                </c:pt>
                <c:pt idx="1">
                  <c:v>2000</c:v>
                </c:pt>
                <c:pt idx="2">
                  <c:v>2001</c:v>
                </c:pt>
                <c:pt idx="3">
                  <c:v>2002</c:v>
                </c:pt>
                <c:pt idx="4">
                  <c:v>2003</c:v>
                </c:pt>
              </c:numCache>
            </c:numRef>
          </c:cat>
          <c:val>
            <c:numRef>
              <c:f>DatenGraf01!$D$2:$D$6</c:f>
              <c:numCache>
                <c:ptCount val="5"/>
                <c:pt idx="0">
                  <c:v>51.998</c:v>
                </c:pt>
                <c:pt idx="1">
                  <c:v>50.45</c:v>
                </c:pt>
                <c:pt idx="2">
                  <c:v>47.109</c:v>
                </c:pt>
                <c:pt idx="3">
                  <c:v>43.911</c:v>
                </c:pt>
                <c:pt idx="4">
                  <c:v>39.468</c:v>
                </c:pt>
              </c:numCache>
            </c:numRef>
          </c:val>
        </c:ser>
        <c:ser>
          <c:idx val="3"/>
          <c:order val="3"/>
          <c:tx>
            <c:strRef>
              <c:f>DatenGraf01!$E$1</c:f>
              <c:strCache>
                <c:ptCount val="1"/>
                <c:pt idx="0">
                  <c:v>ZV</c:v>
                </c:pt>
              </c:strCache>
            </c:strRef>
          </c:tx>
          <c:spPr>
            <a:solidFill>
              <a:srgbClr val="E3E3E3"/>
            </a:solidFill>
          </c:spPr>
          <c:invertIfNegative val="0"/>
          <c:extLst>
            <c:ext xmlns:c14="http://schemas.microsoft.com/office/drawing/2007/8/2/chart" uri="{6F2FDCE9-48DA-4B69-8628-5D25D57E5C99}">
              <c14:invertSolidFillFmt>
                <c14:spPr>
                  <a:solidFill>
                    <a:srgbClr val="996666"/>
                  </a:solidFill>
                </c14:spPr>
              </c14:invertSolidFillFmt>
            </c:ext>
          </c:extLst>
          <c:cat>
            <c:numRef>
              <c:f>DatenGraf01!$A$2:$A$6</c:f>
              <c:numCache>
                <c:ptCount val="5"/>
                <c:pt idx="0">
                  <c:v>1999</c:v>
                </c:pt>
                <c:pt idx="1">
                  <c:v>2000</c:v>
                </c:pt>
                <c:pt idx="2">
                  <c:v>2001</c:v>
                </c:pt>
                <c:pt idx="3">
                  <c:v>2002</c:v>
                </c:pt>
                <c:pt idx="4">
                  <c:v>2003</c:v>
                </c:pt>
              </c:numCache>
            </c:numRef>
          </c:cat>
          <c:val>
            <c:numRef>
              <c:f>DatenGraf01!$E$2:$E$6</c:f>
              <c:numCache>
                <c:ptCount val="5"/>
                <c:pt idx="0">
                  <c:v>2.509</c:v>
                </c:pt>
                <c:pt idx="1">
                  <c:v>2.624</c:v>
                </c:pt>
                <c:pt idx="2">
                  <c:v>2.629</c:v>
                </c:pt>
                <c:pt idx="3">
                  <c:v>2.561</c:v>
                </c:pt>
                <c:pt idx="4">
                  <c:v>2.18</c:v>
                </c:pt>
              </c:numCache>
            </c:numRef>
          </c:val>
        </c:ser>
        <c:overlap val="100"/>
        <c:gapWidth val="35"/>
        <c:axId val="24563721"/>
        <c:axId val="19746898"/>
      </c:barChart>
      <c:catAx>
        <c:axId val="24563721"/>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9746898"/>
        <c:crosses val="autoZero"/>
        <c:auto val="1"/>
        <c:lblOffset val="100"/>
        <c:noMultiLvlLbl val="0"/>
      </c:catAx>
      <c:valAx>
        <c:axId val="19746898"/>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4563721"/>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3175"/>
          <c:w val="0.408"/>
          <c:h val="0.600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3300"/>
              </a:solidFill>
            </c:spPr>
          </c:dPt>
          <c:dPt>
            <c:idx val="1"/>
            <c:spPr>
              <a:solidFill>
                <a:srgbClr val="CCFFCC"/>
              </a:solidFill>
            </c:spPr>
          </c:dPt>
          <c:dPt>
            <c:idx val="2"/>
            <c:spPr>
              <a:solidFill>
                <a:srgbClr val="333300"/>
              </a:solidFill>
            </c:spPr>
          </c:dPt>
          <c:dPt>
            <c:idx val="3"/>
            <c:spPr>
              <a:solidFill>
                <a:srgbClr val="FFFF99"/>
              </a:solidFill>
            </c:spPr>
          </c:dPt>
          <c:dPt>
            <c:idx val="4"/>
            <c:spPr>
              <a:solidFill>
                <a:srgbClr val="FFFFC0"/>
              </a:solidFill>
            </c:spPr>
          </c:dPt>
          <c:dPt>
            <c:idx val="5"/>
            <c:spPr>
              <a:solidFill>
                <a:srgbClr val="FF00FF"/>
              </a:solidFill>
            </c:spPr>
          </c:dPt>
          <c:dLbls>
            <c:dLbl>
              <c:idx val="0"/>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LeaderLines val="1"/>
            <c:showPercent val="0"/>
          </c:dLbls>
          <c:cat>
            <c:strRef>
              <c:f>'DatenGraf02+03'!$A$2:$A$7</c:f>
              <c:strCache>
                <c:ptCount val="6"/>
                <c:pt idx="0">
                  <c:v>unter 25</c:v>
                </c:pt>
                <c:pt idx="1">
                  <c:v>25 bis 35</c:v>
                </c:pt>
                <c:pt idx="2">
                  <c:v>35 bis 45</c:v>
                </c:pt>
                <c:pt idx="3">
                  <c:v>45 bis 55</c:v>
                </c:pt>
                <c:pt idx="4">
                  <c:v>55 bis 63</c:v>
                </c:pt>
                <c:pt idx="5">
                  <c:v>63 und mehr</c:v>
                </c:pt>
              </c:strCache>
            </c:strRef>
          </c:cat>
          <c:val>
            <c:numRef>
              <c:f>'DatenGraf02+03'!$B$2:$B$7</c:f>
              <c:numCache>
                <c:ptCount val="6"/>
                <c:pt idx="0">
                  <c:v>2161</c:v>
                </c:pt>
                <c:pt idx="1">
                  <c:v>10355</c:v>
                </c:pt>
                <c:pt idx="2">
                  <c:v>21802</c:v>
                </c:pt>
                <c:pt idx="3">
                  <c:v>23159</c:v>
                </c:pt>
                <c:pt idx="4">
                  <c:v>11921</c:v>
                </c:pt>
                <c:pt idx="5">
                  <c:v>747</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75"/>
          <c:y val="0.312"/>
          <c:w val="0.321"/>
          <c:h val="0.4747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3300"/>
              </a:solidFill>
            </c:spPr>
          </c:dPt>
          <c:dPt>
            <c:idx val="1"/>
            <c:spPr>
              <a:solidFill>
                <a:srgbClr val="CCFFCC"/>
              </a:solidFill>
            </c:spPr>
          </c:dPt>
          <c:dPt>
            <c:idx val="2"/>
            <c:spPr>
              <a:solidFill>
                <a:srgbClr val="333300"/>
              </a:solidFill>
            </c:spPr>
          </c:dPt>
          <c:dPt>
            <c:idx val="3"/>
            <c:spPr>
              <a:solidFill>
                <a:srgbClr val="FFFF99"/>
              </a:solidFill>
            </c:spPr>
          </c:dPt>
          <c:dPt>
            <c:idx val="4"/>
            <c:spPr>
              <a:solidFill>
                <a:srgbClr val="FFFFC0"/>
              </a:solidFill>
            </c:spPr>
          </c:dPt>
          <c:dPt>
            <c:idx val="5"/>
            <c:spPr>
              <a:solidFill>
                <a:srgbClr val="FF00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'DatenGraf02+03'!$A$9:$A$14</c:f>
              <c:strCache>
                <c:ptCount val="6"/>
                <c:pt idx="0">
                  <c:v>unter 25</c:v>
                </c:pt>
                <c:pt idx="1">
                  <c:v>25 bis 35</c:v>
                </c:pt>
                <c:pt idx="2">
                  <c:v>35 bis 45</c:v>
                </c:pt>
                <c:pt idx="3">
                  <c:v>45 bis 55</c:v>
                </c:pt>
                <c:pt idx="4">
                  <c:v>55 bis 63</c:v>
                </c:pt>
                <c:pt idx="5">
                  <c:v>63 und mehr</c:v>
                </c:pt>
              </c:strCache>
            </c:strRef>
          </c:cat>
          <c:val>
            <c:numRef>
              <c:f>'DatenGraf02+03'!$B$9:$B$14</c:f>
              <c:numCache>
                <c:ptCount val="6"/>
                <c:pt idx="0">
                  <c:v>1743</c:v>
                </c:pt>
                <c:pt idx="1">
                  <c:v>3155</c:v>
                </c:pt>
                <c:pt idx="2">
                  <c:v>11462</c:v>
                </c:pt>
                <c:pt idx="3">
                  <c:v>15173</c:v>
                </c:pt>
                <c:pt idx="4">
                  <c:v>7661</c:v>
                </c:pt>
                <c:pt idx="5">
                  <c:v>274</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8125"/>
          <c:h val="0.909"/>
        </c:manualLayout>
      </c:layout>
      <c:pieChart>
        <c:varyColors val="1"/>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0.0535</cdr:y>
    </cdr:from>
    <cdr:to>
      <cdr:x>0.96975</cdr:x>
      <cdr:y>0.12125</cdr:y>
    </cdr:to>
    <cdr:sp>
      <cdr:nvSpPr>
        <cdr:cNvPr id="1" name="TextBox 1"/>
        <cdr:cNvSpPr txBox="1">
          <a:spLocks noChangeArrowheads="1"/>
        </cdr:cNvSpPr>
      </cdr:nvSpPr>
      <cdr:spPr>
        <a:xfrm>
          <a:off x="123825" y="447675"/>
          <a:ext cx="5095875"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1. Entwicklung des Personals im öffentlichen Dienst
des Landes Thüringen 1999 bis 2003</a:t>
          </a:r>
        </a:p>
      </cdr:txBody>
    </cdr:sp>
  </cdr:relSizeAnchor>
  <cdr:relSizeAnchor xmlns:cdr="http://schemas.openxmlformats.org/drawingml/2006/chartDrawing">
    <cdr:from>
      <cdr:x>0.01025</cdr:x>
      <cdr:y>0.9755</cdr:y>
    </cdr:from>
    <cdr:to>
      <cdr:x>0.39875</cdr:x>
      <cdr:y>0.998</cdr:y>
    </cdr:to>
    <cdr:sp>
      <cdr:nvSpPr>
        <cdr:cNvPr id="2" name="TextBox 2"/>
        <cdr:cNvSpPr txBox="1">
          <a:spLocks noChangeArrowheads="1"/>
        </cdr:cNvSpPr>
      </cdr:nvSpPr>
      <cdr:spPr>
        <a:xfrm>
          <a:off x="47625" y="8305800"/>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0.19575</cdr:x>
      <cdr:y>0.80825</cdr:y>
    </cdr:from>
    <cdr:to>
      <cdr:x>0.25925</cdr:x>
      <cdr:y>0.825</cdr:y>
    </cdr:to>
    <cdr:sp>
      <cdr:nvSpPr>
        <cdr:cNvPr id="3" name="Rectangle 3"/>
        <cdr:cNvSpPr>
          <a:spLocks/>
        </cdr:cNvSpPr>
      </cdr:nvSpPr>
      <cdr:spPr>
        <a:xfrm>
          <a:off x="1047750" y="6877050"/>
          <a:ext cx="342900" cy="142875"/>
        </a:xfrm>
        <a:prstGeom prst="rect">
          <a:avLst/>
        </a:prstGeom>
        <a:solidFill>
          <a:srgbClr val="E3E3E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0.83125</cdr:y>
    </cdr:from>
    <cdr:to>
      <cdr:x>0.2585</cdr:x>
      <cdr:y>0.848</cdr:y>
    </cdr:to>
    <cdr:sp>
      <cdr:nvSpPr>
        <cdr:cNvPr id="4" name="Rectangle 4"/>
        <cdr:cNvSpPr>
          <a:spLocks/>
        </cdr:cNvSpPr>
      </cdr:nvSpPr>
      <cdr:spPr>
        <a:xfrm>
          <a:off x="1047750" y="7077075"/>
          <a:ext cx="3429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0.856</cdr:y>
    </cdr:from>
    <cdr:to>
      <cdr:x>0.2585</cdr:x>
      <cdr:y>0.8725</cdr:y>
    </cdr:to>
    <cdr:sp>
      <cdr:nvSpPr>
        <cdr:cNvPr id="5" name="Rectangle 5"/>
        <cdr:cNvSpPr>
          <a:spLocks/>
        </cdr:cNvSpPr>
      </cdr:nvSpPr>
      <cdr:spPr>
        <a:xfrm>
          <a:off x="1047750" y="7286625"/>
          <a:ext cx="342900" cy="1428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0.897</cdr:y>
    </cdr:from>
    <cdr:to>
      <cdr:x>0.2585</cdr:x>
      <cdr:y>0.91375</cdr:y>
    </cdr:to>
    <cdr:sp>
      <cdr:nvSpPr>
        <cdr:cNvPr id="6" name="Rectangle 6"/>
        <cdr:cNvSpPr>
          <a:spLocks/>
        </cdr:cNvSpPr>
      </cdr:nvSpPr>
      <cdr:spPr>
        <a:xfrm>
          <a:off x="1047750" y="7629525"/>
          <a:ext cx="342900"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cdr:x>
      <cdr:y>0.897</cdr:y>
    </cdr:from>
    <cdr:to>
      <cdr:x>0.61</cdr:x>
      <cdr:y>0.9265</cdr:y>
    </cdr:to>
    <cdr:sp>
      <cdr:nvSpPr>
        <cdr:cNvPr id="7" name="TextBox 7"/>
        <cdr:cNvSpPr txBox="1">
          <a:spLocks noChangeArrowheads="1"/>
        </cdr:cNvSpPr>
      </cdr:nvSpPr>
      <cdr:spPr>
        <a:xfrm>
          <a:off x="1495425" y="7629525"/>
          <a:ext cx="1781175" cy="247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des Landes</a:t>
          </a:r>
        </a:p>
      </cdr:txBody>
    </cdr:sp>
  </cdr:relSizeAnchor>
  <cdr:relSizeAnchor xmlns:cdr="http://schemas.openxmlformats.org/drawingml/2006/chartDrawing">
    <cdr:from>
      <cdr:x>0.279</cdr:x>
      <cdr:y>0.856</cdr:y>
    </cdr:from>
    <cdr:to>
      <cdr:x>0.95175</cdr:x>
      <cdr:y>0.89775</cdr:y>
    </cdr:to>
    <cdr:sp>
      <cdr:nvSpPr>
        <cdr:cNvPr id="8" name="TextBox 8"/>
        <cdr:cNvSpPr txBox="1">
          <a:spLocks noChangeArrowheads="1"/>
        </cdr:cNvSpPr>
      </cdr:nvSpPr>
      <cdr:spPr>
        <a:xfrm>
          <a:off x="1495425" y="7286625"/>
          <a:ext cx="3629025" cy="3524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Sozialversicherungsträger und der rechtlich
selbständigen Einrichtungen in öffentlich-rechtlicher Rechtsform</a:t>
          </a:r>
        </a:p>
      </cdr:txBody>
    </cdr:sp>
  </cdr:relSizeAnchor>
  <cdr:relSizeAnchor xmlns:cdr="http://schemas.openxmlformats.org/drawingml/2006/chartDrawing">
    <cdr:from>
      <cdr:x>0.279</cdr:x>
      <cdr:y>0.83125</cdr:y>
    </cdr:from>
    <cdr:to>
      <cdr:x>0.8365</cdr:x>
      <cdr:y>0.84825</cdr:y>
    </cdr:to>
    <cdr:sp>
      <cdr:nvSpPr>
        <cdr:cNvPr id="9" name="TextBox 9"/>
        <cdr:cNvSpPr txBox="1">
          <a:spLocks noChangeArrowheads="1"/>
        </cdr:cNvSpPr>
      </cdr:nvSpPr>
      <cdr:spPr>
        <a:xfrm>
          <a:off x="1495425" y="7077075"/>
          <a:ext cx="30099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Gemeinden und Gemeindeverbände</a:t>
          </a:r>
        </a:p>
      </cdr:txBody>
    </cdr:sp>
  </cdr:relSizeAnchor>
  <cdr:relSizeAnchor xmlns:cdr="http://schemas.openxmlformats.org/drawingml/2006/chartDrawing">
    <cdr:from>
      <cdr:x>0.279</cdr:x>
      <cdr:y>0.80825</cdr:y>
    </cdr:from>
    <cdr:to>
      <cdr:x>0.734</cdr:x>
      <cdr:y>0.83075</cdr:y>
    </cdr:to>
    <cdr:sp>
      <cdr:nvSpPr>
        <cdr:cNvPr id="10" name="TextBox 10"/>
        <cdr:cNvSpPr txBox="1">
          <a:spLocks noChangeArrowheads="1"/>
        </cdr:cNvSpPr>
      </cdr:nvSpPr>
      <cdr:spPr>
        <a:xfrm>
          <a:off x="1495425" y="6877050"/>
          <a:ext cx="24574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kommunalen Zweckverbände</a:t>
          </a:r>
        </a:p>
      </cdr:txBody>
    </cdr:sp>
  </cdr:relSizeAnchor>
  <cdr:relSizeAnchor xmlns:cdr="http://schemas.openxmlformats.org/drawingml/2006/chartDrawing">
    <cdr:from>
      <cdr:x>0.1605</cdr:x>
      <cdr:y>0.14375</cdr:y>
    </cdr:from>
    <cdr:to>
      <cdr:x>0.4195</cdr:x>
      <cdr:y>0.16975</cdr:y>
    </cdr:to>
    <cdr:sp>
      <cdr:nvSpPr>
        <cdr:cNvPr id="11" name="TextBox 11"/>
        <cdr:cNvSpPr txBox="1">
          <a:spLocks noChangeArrowheads="1"/>
        </cdr:cNvSpPr>
      </cdr:nvSpPr>
      <cdr:spPr>
        <a:xfrm>
          <a:off x="857250" y="1219200"/>
          <a:ext cx="1400175"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7</xdr:row>
      <xdr:rowOff>57150</xdr:rowOff>
    </xdr:from>
    <xdr:to>
      <xdr:col>2</xdr:col>
      <xdr:colOff>1371600</xdr:colOff>
      <xdr:row>7</xdr:row>
      <xdr:rowOff>57150</xdr:rowOff>
    </xdr:to>
    <xdr:sp>
      <xdr:nvSpPr>
        <xdr:cNvPr id="1" name="Line 1"/>
        <xdr:cNvSpPr>
          <a:spLocks/>
        </xdr:cNvSpPr>
      </xdr:nvSpPr>
      <xdr:spPr>
        <a:xfrm>
          <a:off x="1552575" y="106680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81</xdr:row>
      <xdr:rowOff>95250</xdr:rowOff>
    </xdr:from>
    <xdr:to>
      <xdr:col>1</xdr:col>
      <xdr:colOff>95250</xdr:colOff>
      <xdr:row>81</xdr:row>
      <xdr:rowOff>95250</xdr:rowOff>
    </xdr:to>
    <xdr:sp>
      <xdr:nvSpPr>
        <xdr:cNvPr id="2" name="Line 2"/>
        <xdr:cNvSpPr>
          <a:spLocks/>
        </xdr:cNvSpPr>
      </xdr:nvSpPr>
      <xdr:spPr>
        <a:xfrm>
          <a:off x="0" y="101346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19050</xdr:rowOff>
    </xdr:from>
    <xdr:to>
      <xdr:col>6</xdr:col>
      <xdr:colOff>552450</xdr:colOff>
      <xdr:row>7</xdr:row>
      <xdr:rowOff>123825</xdr:rowOff>
    </xdr:to>
    <xdr:sp>
      <xdr:nvSpPr>
        <xdr:cNvPr id="1" name="Text 1"/>
        <xdr:cNvSpPr txBox="1">
          <a:spLocks noChangeArrowheads="1"/>
        </xdr:cNvSpPr>
      </xdr:nvSpPr>
      <xdr:spPr>
        <a:xfrm>
          <a:off x="2219325" y="885825"/>
          <a:ext cx="1714500" cy="266700"/>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7</xdr:col>
      <xdr:colOff>28575</xdr:colOff>
      <xdr:row>6</xdr:row>
      <xdr:rowOff>28575</xdr:rowOff>
    </xdr:from>
    <xdr:to>
      <xdr:col>9</xdr:col>
      <xdr:colOff>552450</xdr:colOff>
      <xdr:row>7</xdr:row>
      <xdr:rowOff>133350</xdr:rowOff>
    </xdr:to>
    <xdr:sp>
      <xdr:nvSpPr>
        <xdr:cNvPr id="2" name="Text 2"/>
        <xdr:cNvSpPr txBox="1">
          <a:spLocks noChangeArrowheads="1"/>
        </xdr:cNvSpPr>
      </xdr:nvSpPr>
      <xdr:spPr>
        <a:xfrm>
          <a:off x="3990975" y="895350"/>
          <a:ext cx="1685925" cy="26670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0</xdr:col>
      <xdr:colOff>0</xdr:colOff>
      <xdr:row>6</xdr:row>
      <xdr:rowOff>28575</xdr:rowOff>
    </xdr:from>
    <xdr:to>
      <xdr:col>0</xdr:col>
      <xdr:colOff>0</xdr:colOff>
      <xdr:row>9</xdr:row>
      <xdr:rowOff>123825</xdr:rowOff>
    </xdr:to>
    <xdr:sp>
      <xdr:nvSpPr>
        <xdr:cNvPr id="3" name="Text 3"/>
        <xdr:cNvSpPr txBox="1">
          <a:spLocks noChangeArrowheads="1"/>
        </xdr:cNvSpPr>
      </xdr:nvSpPr>
      <xdr:spPr>
        <a:xfrm>
          <a:off x="0" y="895350"/>
          <a:ext cx="0" cy="542925"/>
        </a:xfrm>
        <a:prstGeom prst="rect">
          <a:avLst/>
        </a:prstGeom>
        <a:solidFill>
          <a:srgbClr val="FFFFFF"/>
        </a:solidFill>
        <a:ln w="1" cmpd="sng">
          <a:noFill/>
        </a:ln>
      </xdr:spPr>
      <xdr:txBody>
        <a:bodyPr vertOverflow="clip" wrap="square" anchor="ctr"/>
        <a:p>
          <a:pPr algn="ctr">
            <a:defRPr/>
          </a:pPr>
          <a:r>
            <a:rPr lang="en-US" cap="none" sz="800" b="0" i="0" u="none" baseline="0"/>
            <a:t>FKZ</a:t>
          </a:r>
        </a:p>
      </xdr:txBody>
    </xdr:sp>
    <xdr:clientData/>
  </xdr:twoCellAnchor>
  <xdr:twoCellAnchor>
    <xdr:from>
      <xdr:col>3</xdr:col>
      <xdr:colOff>247650</xdr:colOff>
      <xdr:row>7</xdr:row>
      <xdr:rowOff>66675</xdr:rowOff>
    </xdr:from>
    <xdr:to>
      <xdr:col>3</xdr:col>
      <xdr:colOff>666750</xdr:colOff>
      <xdr:row>7</xdr:row>
      <xdr:rowOff>66675</xdr:rowOff>
    </xdr:to>
    <xdr:sp>
      <xdr:nvSpPr>
        <xdr:cNvPr id="4" name="Line 4"/>
        <xdr:cNvSpPr>
          <a:spLocks/>
        </xdr:cNvSpPr>
      </xdr:nvSpPr>
      <xdr:spPr>
        <a:xfrm>
          <a:off x="914400" y="10953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28575</xdr:rowOff>
    </xdr:from>
    <xdr:to>
      <xdr:col>5</xdr:col>
      <xdr:colOff>419100</xdr:colOff>
      <xdr:row>12</xdr:row>
      <xdr:rowOff>114300</xdr:rowOff>
    </xdr:to>
    <xdr:sp>
      <xdr:nvSpPr>
        <xdr:cNvPr id="1" name="Text 1"/>
        <xdr:cNvSpPr txBox="1">
          <a:spLocks noChangeArrowheads="1"/>
        </xdr:cNvSpPr>
      </xdr:nvSpPr>
      <xdr:spPr>
        <a:xfrm>
          <a:off x="2066925" y="1362075"/>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6</xdr:col>
      <xdr:colOff>28575</xdr:colOff>
      <xdr:row>9</xdr:row>
      <xdr:rowOff>38100</xdr:rowOff>
    </xdr:from>
    <xdr:to>
      <xdr:col>6</xdr:col>
      <xdr:colOff>419100</xdr:colOff>
      <xdr:row>12</xdr:row>
      <xdr:rowOff>123825</xdr:rowOff>
    </xdr:to>
    <xdr:sp>
      <xdr:nvSpPr>
        <xdr:cNvPr id="2" name="Text 2"/>
        <xdr:cNvSpPr txBox="1">
          <a:spLocks noChangeArrowheads="1"/>
        </xdr:cNvSpPr>
      </xdr:nvSpPr>
      <xdr:spPr>
        <a:xfrm>
          <a:off x="2514600" y="1371600"/>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8</xdr:col>
      <xdr:colOff>28575</xdr:colOff>
      <xdr:row>9</xdr:row>
      <xdr:rowOff>28575</xdr:rowOff>
    </xdr:from>
    <xdr:to>
      <xdr:col>8</xdr:col>
      <xdr:colOff>419100</xdr:colOff>
      <xdr:row>12</xdr:row>
      <xdr:rowOff>114300</xdr:rowOff>
    </xdr:to>
    <xdr:sp>
      <xdr:nvSpPr>
        <xdr:cNvPr id="3" name="Text 3"/>
        <xdr:cNvSpPr txBox="1">
          <a:spLocks noChangeArrowheads="1"/>
        </xdr:cNvSpPr>
      </xdr:nvSpPr>
      <xdr:spPr>
        <a:xfrm>
          <a:off x="3409950" y="1362075"/>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9</xdr:col>
      <xdr:colOff>28575</xdr:colOff>
      <xdr:row>9</xdr:row>
      <xdr:rowOff>28575</xdr:rowOff>
    </xdr:from>
    <xdr:to>
      <xdr:col>9</xdr:col>
      <xdr:colOff>419100</xdr:colOff>
      <xdr:row>12</xdr:row>
      <xdr:rowOff>114300</xdr:rowOff>
    </xdr:to>
    <xdr:sp>
      <xdr:nvSpPr>
        <xdr:cNvPr id="4" name="Text 4"/>
        <xdr:cNvSpPr txBox="1">
          <a:spLocks noChangeArrowheads="1"/>
        </xdr:cNvSpPr>
      </xdr:nvSpPr>
      <xdr:spPr>
        <a:xfrm>
          <a:off x="3857625" y="1362075"/>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11</xdr:col>
      <xdr:colOff>28575</xdr:colOff>
      <xdr:row>9</xdr:row>
      <xdr:rowOff>28575</xdr:rowOff>
    </xdr:from>
    <xdr:to>
      <xdr:col>11</xdr:col>
      <xdr:colOff>419100</xdr:colOff>
      <xdr:row>12</xdr:row>
      <xdr:rowOff>114300</xdr:rowOff>
    </xdr:to>
    <xdr:sp>
      <xdr:nvSpPr>
        <xdr:cNvPr id="5" name="Text 5"/>
        <xdr:cNvSpPr txBox="1">
          <a:spLocks noChangeArrowheads="1"/>
        </xdr:cNvSpPr>
      </xdr:nvSpPr>
      <xdr:spPr>
        <a:xfrm>
          <a:off x="4752975" y="1362075"/>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12</xdr:col>
      <xdr:colOff>28575</xdr:colOff>
      <xdr:row>9</xdr:row>
      <xdr:rowOff>28575</xdr:rowOff>
    </xdr:from>
    <xdr:to>
      <xdr:col>12</xdr:col>
      <xdr:colOff>419100</xdr:colOff>
      <xdr:row>12</xdr:row>
      <xdr:rowOff>114300</xdr:rowOff>
    </xdr:to>
    <xdr:sp>
      <xdr:nvSpPr>
        <xdr:cNvPr id="6" name="Text 6"/>
        <xdr:cNvSpPr txBox="1">
          <a:spLocks noChangeArrowheads="1"/>
        </xdr:cNvSpPr>
      </xdr:nvSpPr>
      <xdr:spPr>
        <a:xfrm>
          <a:off x="5200650" y="1362075"/>
          <a:ext cx="390525" cy="51435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0</xdr:col>
      <xdr:colOff>19050</xdr:colOff>
      <xdr:row>6</xdr:row>
      <xdr:rowOff>19050</xdr:rowOff>
    </xdr:from>
    <xdr:to>
      <xdr:col>4</xdr:col>
      <xdr:colOff>95250</xdr:colOff>
      <xdr:row>12</xdr:row>
      <xdr:rowOff>104775</xdr:rowOff>
    </xdr:to>
    <xdr:sp>
      <xdr:nvSpPr>
        <xdr:cNvPr id="7" name="Text 7"/>
        <xdr:cNvSpPr txBox="1">
          <a:spLocks noChangeArrowheads="1"/>
        </xdr:cNvSpPr>
      </xdr:nvSpPr>
      <xdr:spPr>
        <a:xfrm>
          <a:off x="19050" y="923925"/>
          <a:ext cx="1981200" cy="94297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Gemeindegrößenklasse
von ... bis unter ... Einwohner</a:t>
          </a:r>
        </a:p>
      </xdr:txBody>
    </xdr:sp>
    <xdr:clientData/>
  </xdr:twoCellAnchor>
  <xdr:twoCellAnchor>
    <xdr:from>
      <xdr:col>3</xdr:col>
      <xdr:colOff>104775</xdr:colOff>
      <xdr:row>8</xdr:row>
      <xdr:rowOff>133350</xdr:rowOff>
    </xdr:from>
    <xdr:to>
      <xdr:col>3</xdr:col>
      <xdr:colOff>581025</xdr:colOff>
      <xdr:row>8</xdr:row>
      <xdr:rowOff>133350</xdr:rowOff>
    </xdr:to>
    <xdr:sp>
      <xdr:nvSpPr>
        <xdr:cNvPr id="8" name="Line 8"/>
        <xdr:cNvSpPr>
          <a:spLocks/>
        </xdr:cNvSpPr>
      </xdr:nvSpPr>
      <xdr:spPr>
        <a:xfrm flipV="1">
          <a:off x="800100" y="13239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8</xdr:col>
      <xdr:colOff>647700</xdr:colOff>
      <xdr:row>0</xdr:row>
      <xdr:rowOff>0</xdr:rowOff>
    </xdr:to>
    <xdr:sp>
      <xdr:nvSpPr>
        <xdr:cNvPr id="1" name="Text 1"/>
        <xdr:cNvSpPr txBox="1">
          <a:spLocks noChangeArrowheads="1"/>
        </xdr:cNvSpPr>
      </xdr:nvSpPr>
      <xdr:spPr>
        <a:xfrm>
          <a:off x="2924175" y="0"/>
          <a:ext cx="2552700"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5</xdr:col>
      <xdr:colOff>38100</xdr:colOff>
      <xdr:row>0</xdr:row>
      <xdr:rowOff>0</xdr:rowOff>
    </xdr:from>
    <xdr:to>
      <xdr:col>5</xdr:col>
      <xdr:colOff>647700</xdr:colOff>
      <xdr:row>0</xdr:row>
      <xdr:rowOff>0</xdr:rowOff>
    </xdr:to>
    <xdr:sp>
      <xdr:nvSpPr>
        <xdr:cNvPr id="2" name="Text 2"/>
        <xdr:cNvSpPr txBox="1">
          <a:spLocks noChangeArrowheads="1"/>
        </xdr:cNvSpPr>
      </xdr:nvSpPr>
      <xdr:spPr>
        <a:xfrm>
          <a:off x="29241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28575</xdr:colOff>
      <xdr:row>0</xdr:row>
      <xdr:rowOff>0</xdr:rowOff>
    </xdr:from>
    <xdr:to>
      <xdr:col>6</xdr:col>
      <xdr:colOff>647700</xdr:colOff>
      <xdr:row>0</xdr:row>
      <xdr:rowOff>0</xdr:rowOff>
    </xdr:to>
    <xdr:sp>
      <xdr:nvSpPr>
        <xdr:cNvPr id="3" name="Text 3"/>
        <xdr:cNvSpPr txBox="1">
          <a:spLocks noChangeArrowheads="1"/>
        </xdr:cNvSpPr>
      </xdr:nvSpPr>
      <xdr:spPr>
        <a:xfrm>
          <a:off x="35623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7</xdr:col>
      <xdr:colOff>38100</xdr:colOff>
      <xdr:row>0</xdr:row>
      <xdr:rowOff>0</xdr:rowOff>
    </xdr:from>
    <xdr:to>
      <xdr:col>7</xdr:col>
      <xdr:colOff>647700</xdr:colOff>
      <xdr:row>0</xdr:row>
      <xdr:rowOff>0</xdr:rowOff>
    </xdr:to>
    <xdr:sp>
      <xdr:nvSpPr>
        <xdr:cNvPr id="4" name="Text 4"/>
        <xdr:cNvSpPr txBox="1">
          <a:spLocks noChangeArrowheads="1"/>
        </xdr:cNvSpPr>
      </xdr:nvSpPr>
      <xdr:spPr>
        <a:xfrm>
          <a:off x="42195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0</xdr:row>
      <xdr:rowOff>0</xdr:rowOff>
    </xdr:from>
    <xdr:to>
      <xdr:col>8</xdr:col>
      <xdr:colOff>647700</xdr:colOff>
      <xdr:row>0</xdr:row>
      <xdr:rowOff>0</xdr:rowOff>
    </xdr:to>
    <xdr:sp>
      <xdr:nvSpPr>
        <xdr:cNvPr id="5" name="Text 5"/>
        <xdr:cNvSpPr txBox="1">
          <a:spLocks noChangeArrowheads="1"/>
        </xdr:cNvSpPr>
      </xdr:nvSpPr>
      <xdr:spPr>
        <a:xfrm>
          <a:off x="48577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xdr:col>
      <xdr:colOff>28575</xdr:colOff>
      <xdr:row>0</xdr:row>
      <xdr:rowOff>0</xdr:rowOff>
    </xdr:from>
    <xdr:to>
      <xdr:col>4</xdr:col>
      <xdr:colOff>1543050</xdr:colOff>
      <xdr:row>0</xdr:row>
      <xdr:rowOff>0</xdr:rowOff>
    </xdr:to>
    <xdr:sp>
      <xdr:nvSpPr>
        <xdr:cNvPr id="6" name="Text 6"/>
        <xdr:cNvSpPr txBox="1">
          <a:spLocks noChangeArrowheads="1"/>
        </xdr:cNvSpPr>
      </xdr:nvSpPr>
      <xdr:spPr>
        <a:xfrm>
          <a:off x="381000" y="0"/>
          <a:ext cx="2505075" cy="0"/>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0</xdr:row>
      <xdr:rowOff>0</xdr:rowOff>
    </xdr:from>
    <xdr:to>
      <xdr:col>0</xdr:col>
      <xdr:colOff>323850</xdr:colOff>
      <xdr:row>0</xdr:row>
      <xdr:rowOff>0</xdr:rowOff>
    </xdr:to>
    <xdr:sp>
      <xdr:nvSpPr>
        <xdr:cNvPr id="7" name="Text 7"/>
        <xdr:cNvSpPr txBox="1">
          <a:spLocks noChangeArrowheads="1"/>
        </xdr:cNvSpPr>
      </xdr:nvSpPr>
      <xdr:spPr>
        <a:xfrm>
          <a:off x="28575" y="0"/>
          <a:ext cx="2952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9</xdr:col>
      <xdr:colOff>647700</xdr:colOff>
      <xdr:row>0</xdr:row>
      <xdr:rowOff>0</xdr:rowOff>
    </xdr:to>
    <xdr:sp>
      <xdr:nvSpPr>
        <xdr:cNvPr id="8" name="Text 8"/>
        <xdr:cNvSpPr txBox="1">
          <a:spLocks noChangeArrowheads="1"/>
        </xdr:cNvSpPr>
      </xdr:nvSpPr>
      <xdr:spPr>
        <a:xfrm>
          <a:off x="55054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0</xdr:row>
      <xdr:rowOff>0</xdr:rowOff>
    </xdr:from>
    <xdr:to>
      <xdr:col>10</xdr:col>
      <xdr:colOff>647700</xdr:colOff>
      <xdr:row>0</xdr:row>
      <xdr:rowOff>0</xdr:rowOff>
    </xdr:to>
    <xdr:sp>
      <xdr:nvSpPr>
        <xdr:cNvPr id="9" name="Text 9"/>
        <xdr:cNvSpPr txBox="1">
          <a:spLocks noChangeArrowheads="1"/>
        </xdr:cNvSpPr>
      </xdr:nvSpPr>
      <xdr:spPr>
        <a:xfrm>
          <a:off x="61626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11</xdr:col>
      <xdr:colOff>28575</xdr:colOff>
      <xdr:row>0</xdr:row>
      <xdr:rowOff>0</xdr:rowOff>
    </xdr:from>
    <xdr:to>
      <xdr:col>11</xdr:col>
      <xdr:colOff>647700</xdr:colOff>
      <xdr:row>0</xdr:row>
      <xdr:rowOff>0</xdr:rowOff>
    </xdr:to>
    <xdr:sp>
      <xdr:nvSpPr>
        <xdr:cNvPr id="10" name="Text 10"/>
        <xdr:cNvSpPr txBox="1">
          <a:spLocks noChangeArrowheads="1"/>
        </xdr:cNvSpPr>
      </xdr:nvSpPr>
      <xdr:spPr>
        <a:xfrm>
          <a:off x="68008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38100</xdr:colOff>
      <xdr:row>0</xdr:row>
      <xdr:rowOff>0</xdr:rowOff>
    </xdr:from>
    <xdr:to>
      <xdr:col>12</xdr:col>
      <xdr:colOff>647700</xdr:colOff>
      <xdr:row>0</xdr:row>
      <xdr:rowOff>0</xdr:rowOff>
    </xdr:to>
    <xdr:sp>
      <xdr:nvSpPr>
        <xdr:cNvPr id="11" name="Text 11"/>
        <xdr:cNvSpPr txBox="1">
          <a:spLocks noChangeArrowheads="1"/>
        </xdr:cNvSpPr>
      </xdr:nvSpPr>
      <xdr:spPr>
        <a:xfrm>
          <a:off x="74580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13</xdr:col>
      <xdr:colOff>28575</xdr:colOff>
      <xdr:row>0</xdr:row>
      <xdr:rowOff>0</xdr:rowOff>
    </xdr:from>
    <xdr:to>
      <xdr:col>13</xdr:col>
      <xdr:colOff>647700</xdr:colOff>
      <xdr:row>0</xdr:row>
      <xdr:rowOff>0</xdr:rowOff>
    </xdr:to>
    <xdr:sp>
      <xdr:nvSpPr>
        <xdr:cNvPr id="12" name="Text 12"/>
        <xdr:cNvSpPr txBox="1">
          <a:spLocks noChangeArrowheads="1"/>
        </xdr:cNvSpPr>
      </xdr:nvSpPr>
      <xdr:spPr>
        <a:xfrm>
          <a:off x="80962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14</xdr:col>
      <xdr:colOff>28575</xdr:colOff>
      <xdr:row>0</xdr:row>
      <xdr:rowOff>0</xdr:rowOff>
    </xdr:from>
    <xdr:to>
      <xdr:col>14</xdr:col>
      <xdr:colOff>647700</xdr:colOff>
      <xdr:row>0</xdr:row>
      <xdr:rowOff>0</xdr:rowOff>
    </xdr:to>
    <xdr:sp>
      <xdr:nvSpPr>
        <xdr:cNvPr id="13" name="Text 13"/>
        <xdr:cNvSpPr txBox="1">
          <a:spLocks noChangeArrowheads="1"/>
        </xdr:cNvSpPr>
      </xdr:nvSpPr>
      <xdr:spPr>
        <a:xfrm>
          <a:off x="87439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15</xdr:col>
      <xdr:colOff>28575</xdr:colOff>
      <xdr:row>0</xdr:row>
      <xdr:rowOff>0</xdr:rowOff>
    </xdr:from>
    <xdr:to>
      <xdr:col>15</xdr:col>
      <xdr:colOff>647700</xdr:colOff>
      <xdr:row>0</xdr:row>
      <xdr:rowOff>0</xdr:rowOff>
    </xdr:to>
    <xdr:sp>
      <xdr:nvSpPr>
        <xdr:cNvPr id="14" name="Text 14"/>
        <xdr:cNvSpPr txBox="1">
          <a:spLocks noChangeArrowheads="1"/>
        </xdr:cNvSpPr>
      </xdr:nvSpPr>
      <xdr:spPr>
        <a:xfrm>
          <a:off x="93916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16</xdr:col>
      <xdr:colOff>38100</xdr:colOff>
      <xdr:row>0</xdr:row>
      <xdr:rowOff>0</xdr:rowOff>
    </xdr:from>
    <xdr:to>
      <xdr:col>16</xdr:col>
      <xdr:colOff>647700</xdr:colOff>
      <xdr:row>0</xdr:row>
      <xdr:rowOff>0</xdr:rowOff>
    </xdr:to>
    <xdr:sp>
      <xdr:nvSpPr>
        <xdr:cNvPr id="15" name="Text 15"/>
        <xdr:cNvSpPr txBox="1">
          <a:spLocks noChangeArrowheads="1"/>
        </xdr:cNvSpPr>
      </xdr:nvSpPr>
      <xdr:spPr>
        <a:xfrm>
          <a:off x="100488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17</xdr:col>
      <xdr:colOff>38100</xdr:colOff>
      <xdr:row>0</xdr:row>
      <xdr:rowOff>0</xdr:rowOff>
    </xdr:from>
    <xdr:to>
      <xdr:col>17</xdr:col>
      <xdr:colOff>323850</xdr:colOff>
      <xdr:row>0</xdr:row>
      <xdr:rowOff>0</xdr:rowOff>
    </xdr:to>
    <xdr:sp>
      <xdr:nvSpPr>
        <xdr:cNvPr id="16" name="Text 16"/>
        <xdr:cNvSpPr txBox="1">
          <a:spLocks noChangeArrowheads="1"/>
        </xdr:cNvSpPr>
      </xdr:nvSpPr>
      <xdr:spPr>
        <a:xfrm>
          <a:off x="10696575" y="0"/>
          <a:ext cx="2857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12</xdr:col>
      <xdr:colOff>647700</xdr:colOff>
      <xdr:row>0</xdr:row>
      <xdr:rowOff>0</xdr:rowOff>
    </xdr:to>
    <xdr:sp>
      <xdr:nvSpPr>
        <xdr:cNvPr id="17" name="Text 17"/>
        <xdr:cNvSpPr txBox="1">
          <a:spLocks noChangeArrowheads="1"/>
        </xdr:cNvSpPr>
      </xdr:nvSpPr>
      <xdr:spPr>
        <a:xfrm>
          <a:off x="5505450" y="0"/>
          <a:ext cx="2562225" cy="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13</xdr:col>
      <xdr:colOff>28575</xdr:colOff>
      <xdr:row>0</xdr:row>
      <xdr:rowOff>0</xdr:rowOff>
    </xdr:from>
    <xdr:to>
      <xdr:col>16</xdr:col>
      <xdr:colOff>647700</xdr:colOff>
      <xdr:row>0</xdr:row>
      <xdr:rowOff>0</xdr:rowOff>
    </xdr:to>
    <xdr:sp>
      <xdr:nvSpPr>
        <xdr:cNvPr id="18" name="Text 18"/>
        <xdr:cNvSpPr txBox="1">
          <a:spLocks noChangeArrowheads="1"/>
        </xdr:cNvSpPr>
      </xdr:nvSpPr>
      <xdr:spPr>
        <a:xfrm>
          <a:off x="8096250" y="0"/>
          <a:ext cx="256222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0</xdr:col>
      <xdr:colOff>9525</xdr:colOff>
      <xdr:row>0</xdr:row>
      <xdr:rowOff>0</xdr:rowOff>
    </xdr:from>
    <xdr:to>
      <xdr:col>1</xdr:col>
      <xdr:colOff>104775</xdr:colOff>
      <xdr:row>0</xdr:row>
      <xdr:rowOff>0</xdr:rowOff>
    </xdr:to>
    <xdr:sp>
      <xdr:nvSpPr>
        <xdr:cNvPr id="19" name="Line 19"/>
        <xdr:cNvSpPr>
          <a:spLocks/>
        </xdr:cNvSpPr>
      </xdr:nvSpPr>
      <xdr:spPr>
        <a:xfrm>
          <a:off x="9525" y="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38100</xdr:rowOff>
    </xdr:from>
    <xdr:to>
      <xdr:col>8</xdr:col>
      <xdr:colOff>647700</xdr:colOff>
      <xdr:row>7</xdr:row>
      <xdr:rowOff>123825</xdr:rowOff>
    </xdr:to>
    <xdr:sp>
      <xdr:nvSpPr>
        <xdr:cNvPr id="20" name="Text 1"/>
        <xdr:cNvSpPr txBox="1">
          <a:spLocks noChangeArrowheads="1"/>
        </xdr:cNvSpPr>
      </xdr:nvSpPr>
      <xdr:spPr>
        <a:xfrm>
          <a:off x="2924175" y="723900"/>
          <a:ext cx="2552700" cy="219075"/>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1</xdr:col>
      <xdr:colOff>28575</xdr:colOff>
      <xdr:row>6</xdr:row>
      <xdr:rowOff>28575</xdr:rowOff>
    </xdr:from>
    <xdr:to>
      <xdr:col>4</xdr:col>
      <xdr:colOff>1428750</xdr:colOff>
      <xdr:row>10</xdr:row>
      <xdr:rowOff>133350</xdr:rowOff>
    </xdr:to>
    <xdr:sp>
      <xdr:nvSpPr>
        <xdr:cNvPr id="21" name="Text 6"/>
        <xdr:cNvSpPr txBox="1">
          <a:spLocks noChangeArrowheads="1"/>
        </xdr:cNvSpPr>
      </xdr:nvSpPr>
      <xdr:spPr>
        <a:xfrm>
          <a:off x="381000" y="714375"/>
          <a:ext cx="2390775" cy="695325"/>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6</xdr:row>
      <xdr:rowOff>28575</xdr:rowOff>
    </xdr:from>
    <xdr:to>
      <xdr:col>0</xdr:col>
      <xdr:colOff>323850</xdr:colOff>
      <xdr:row>10</xdr:row>
      <xdr:rowOff>133350</xdr:rowOff>
    </xdr:to>
    <xdr:sp>
      <xdr:nvSpPr>
        <xdr:cNvPr id="22" name="Text 7"/>
        <xdr:cNvSpPr txBox="1">
          <a:spLocks noChangeArrowheads="1"/>
        </xdr:cNvSpPr>
      </xdr:nvSpPr>
      <xdr:spPr>
        <a:xfrm>
          <a:off x="28575" y="714375"/>
          <a:ext cx="295275" cy="69532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6</xdr:row>
      <xdr:rowOff>28575</xdr:rowOff>
    </xdr:from>
    <xdr:to>
      <xdr:col>17</xdr:col>
      <xdr:colOff>714375</xdr:colOff>
      <xdr:row>10</xdr:row>
      <xdr:rowOff>123825</xdr:rowOff>
    </xdr:to>
    <xdr:sp>
      <xdr:nvSpPr>
        <xdr:cNvPr id="23" name="Text 15"/>
        <xdr:cNvSpPr txBox="1">
          <a:spLocks noChangeArrowheads="1"/>
        </xdr:cNvSpPr>
      </xdr:nvSpPr>
      <xdr:spPr>
        <a:xfrm>
          <a:off x="10696575" y="714375"/>
          <a:ext cx="676275" cy="685800"/>
        </a:xfrm>
        <a:prstGeom prst="rect">
          <a:avLst/>
        </a:prstGeom>
        <a:solidFill>
          <a:srgbClr val="FFFFFF"/>
        </a:solidFill>
        <a:ln w="1" cmpd="sng">
          <a:noFill/>
        </a:ln>
      </xdr:spPr>
      <xdr:txBody>
        <a:bodyPr vertOverflow="clip" wrap="square" anchor="ctr"/>
        <a:p>
          <a:pPr algn="ctr">
            <a:defRPr/>
          </a:pPr>
          <a:r>
            <a:rPr lang="en-US" cap="none" sz="800" b="0" i="0" u="none" baseline="0"/>
            <a:t>Nachrichtlich:
Altersteilzeit-
beschäftigte</a:t>
          </a:r>
        </a:p>
      </xdr:txBody>
    </xdr:sp>
    <xdr:clientData/>
  </xdr:twoCellAnchor>
  <xdr:twoCellAnchor>
    <xdr:from>
      <xdr:col>18</xdr:col>
      <xdr:colOff>38100</xdr:colOff>
      <xdr:row>6</xdr:row>
      <xdr:rowOff>38100</xdr:rowOff>
    </xdr:from>
    <xdr:to>
      <xdr:col>18</xdr:col>
      <xdr:colOff>323850</xdr:colOff>
      <xdr:row>10</xdr:row>
      <xdr:rowOff>123825</xdr:rowOff>
    </xdr:to>
    <xdr:sp>
      <xdr:nvSpPr>
        <xdr:cNvPr id="24" name="Text 16"/>
        <xdr:cNvSpPr txBox="1">
          <a:spLocks noChangeArrowheads="1"/>
        </xdr:cNvSpPr>
      </xdr:nvSpPr>
      <xdr:spPr>
        <a:xfrm>
          <a:off x="11449050" y="723900"/>
          <a:ext cx="285750" cy="6762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6</xdr:row>
      <xdr:rowOff>19050</xdr:rowOff>
    </xdr:from>
    <xdr:to>
      <xdr:col>12</xdr:col>
      <xdr:colOff>609600</xdr:colOff>
      <xdr:row>7</xdr:row>
      <xdr:rowOff>114300</xdr:rowOff>
    </xdr:to>
    <xdr:sp>
      <xdr:nvSpPr>
        <xdr:cNvPr id="25" name="Text 17"/>
        <xdr:cNvSpPr txBox="1">
          <a:spLocks noChangeArrowheads="1"/>
        </xdr:cNvSpPr>
      </xdr:nvSpPr>
      <xdr:spPr>
        <a:xfrm>
          <a:off x="5505450" y="704850"/>
          <a:ext cx="2524125" cy="22860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13</xdr:col>
      <xdr:colOff>28575</xdr:colOff>
      <xdr:row>6</xdr:row>
      <xdr:rowOff>28575</xdr:rowOff>
    </xdr:from>
    <xdr:to>
      <xdr:col>16</xdr:col>
      <xdr:colOff>619125</xdr:colOff>
      <xdr:row>7</xdr:row>
      <xdr:rowOff>114300</xdr:rowOff>
    </xdr:to>
    <xdr:sp>
      <xdr:nvSpPr>
        <xdr:cNvPr id="26" name="Text 18"/>
        <xdr:cNvSpPr txBox="1">
          <a:spLocks noChangeArrowheads="1"/>
        </xdr:cNvSpPr>
      </xdr:nvSpPr>
      <xdr:spPr>
        <a:xfrm>
          <a:off x="8096250" y="714375"/>
          <a:ext cx="2533650" cy="219075"/>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0</xdr:col>
      <xdr:colOff>19050</xdr:colOff>
      <xdr:row>42</xdr:row>
      <xdr:rowOff>95250</xdr:rowOff>
    </xdr:from>
    <xdr:to>
      <xdr:col>1</xdr:col>
      <xdr:colOff>19050</xdr:colOff>
      <xdr:row>42</xdr:row>
      <xdr:rowOff>95250</xdr:rowOff>
    </xdr:to>
    <xdr:sp>
      <xdr:nvSpPr>
        <xdr:cNvPr id="27" name="Line 27"/>
        <xdr:cNvSpPr>
          <a:spLocks/>
        </xdr:cNvSpPr>
      </xdr:nvSpPr>
      <xdr:spPr>
        <a:xfrm flipV="1">
          <a:off x="19050" y="5048250"/>
          <a:ext cx="352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38100</xdr:rowOff>
    </xdr:from>
    <xdr:to>
      <xdr:col>8</xdr:col>
      <xdr:colOff>619125</xdr:colOff>
      <xdr:row>7</xdr:row>
      <xdr:rowOff>95250</xdr:rowOff>
    </xdr:to>
    <xdr:sp>
      <xdr:nvSpPr>
        <xdr:cNvPr id="28" name="Text 1"/>
        <xdr:cNvSpPr txBox="1">
          <a:spLocks noChangeArrowheads="1"/>
        </xdr:cNvSpPr>
      </xdr:nvSpPr>
      <xdr:spPr>
        <a:xfrm>
          <a:off x="2905125" y="723900"/>
          <a:ext cx="2543175" cy="19050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1</xdr:col>
      <xdr:colOff>28575</xdr:colOff>
      <xdr:row>6</xdr:row>
      <xdr:rowOff>28575</xdr:rowOff>
    </xdr:from>
    <xdr:to>
      <xdr:col>4</xdr:col>
      <xdr:colOff>1495425</xdr:colOff>
      <xdr:row>10</xdr:row>
      <xdr:rowOff>133350</xdr:rowOff>
    </xdr:to>
    <xdr:sp>
      <xdr:nvSpPr>
        <xdr:cNvPr id="29" name="Text 6"/>
        <xdr:cNvSpPr txBox="1">
          <a:spLocks noChangeArrowheads="1"/>
        </xdr:cNvSpPr>
      </xdr:nvSpPr>
      <xdr:spPr>
        <a:xfrm>
          <a:off x="381000" y="714375"/>
          <a:ext cx="2457450" cy="695325"/>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6</xdr:row>
      <xdr:rowOff>28575</xdr:rowOff>
    </xdr:from>
    <xdr:to>
      <xdr:col>0</xdr:col>
      <xdr:colOff>323850</xdr:colOff>
      <xdr:row>10</xdr:row>
      <xdr:rowOff>133350</xdr:rowOff>
    </xdr:to>
    <xdr:sp>
      <xdr:nvSpPr>
        <xdr:cNvPr id="30" name="Text 7"/>
        <xdr:cNvSpPr txBox="1">
          <a:spLocks noChangeArrowheads="1"/>
        </xdr:cNvSpPr>
      </xdr:nvSpPr>
      <xdr:spPr>
        <a:xfrm>
          <a:off x="28575" y="714375"/>
          <a:ext cx="295275" cy="69532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18</xdr:col>
      <xdr:colOff>38100</xdr:colOff>
      <xdr:row>6</xdr:row>
      <xdr:rowOff>38100</xdr:rowOff>
    </xdr:from>
    <xdr:to>
      <xdr:col>18</xdr:col>
      <xdr:colOff>323850</xdr:colOff>
      <xdr:row>10</xdr:row>
      <xdr:rowOff>123825</xdr:rowOff>
    </xdr:to>
    <xdr:sp>
      <xdr:nvSpPr>
        <xdr:cNvPr id="31" name="Text 16"/>
        <xdr:cNvSpPr txBox="1">
          <a:spLocks noChangeArrowheads="1"/>
        </xdr:cNvSpPr>
      </xdr:nvSpPr>
      <xdr:spPr>
        <a:xfrm>
          <a:off x="11449050" y="723900"/>
          <a:ext cx="285750" cy="6762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editAs="oneCell">
    <xdr:from>
      <xdr:col>0</xdr:col>
      <xdr:colOff>0</xdr:colOff>
      <xdr:row>48</xdr:row>
      <xdr:rowOff>0</xdr:rowOff>
    </xdr:from>
    <xdr:to>
      <xdr:col>10</xdr:col>
      <xdr:colOff>285750</xdr:colOff>
      <xdr:row>81</xdr:row>
      <xdr:rowOff>19050</xdr:rowOff>
    </xdr:to>
    <xdr:pic>
      <xdr:nvPicPr>
        <xdr:cNvPr id="32" name="Picture 32"/>
        <xdr:cNvPicPr preferRelativeResize="1">
          <a:picLocks noChangeAspect="1"/>
        </xdr:cNvPicPr>
      </xdr:nvPicPr>
      <xdr:blipFill>
        <a:blip r:embed="rId1"/>
        <a:stretch>
          <a:fillRect/>
        </a:stretch>
      </xdr:blipFill>
      <xdr:spPr>
        <a:xfrm>
          <a:off x="0" y="5667375"/>
          <a:ext cx="6410325" cy="4105275"/>
        </a:xfrm>
        <a:prstGeom prst="rect">
          <a:avLst/>
        </a:prstGeom>
        <a:noFill/>
        <a:ln w="9525" cmpd="sng">
          <a:noFill/>
        </a:ln>
      </xdr:spPr>
    </xdr:pic>
    <xdr:clientData/>
  </xdr:twoCellAnchor>
  <xdr:twoCellAnchor editAs="oneCell">
    <xdr:from>
      <xdr:col>10</xdr:col>
      <xdr:colOff>0</xdr:colOff>
      <xdr:row>48</xdr:row>
      <xdr:rowOff>0</xdr:rowOff>
    </xdr:from>
    <xdr:to>
      <xdr:col>19</xdr:col>
      <xdr:colOff>123825</xdr:colOff>
      <xdr:row>81</xdr:row>
      <xdr:rowOff>19050</xdr:rowOff>
    </xdr:to>
    <xdr:pic>
      <xdr:nvPicPr>
        <xdr:cNvPr id="33" name="Picture 33"/>
        <xdr:cNvPicPr preferRelativeResize="1">
          <a:picLocks noChangeAspect="1"/>
        </xdr:cNvPicPr>
      </xdr:nvPicPr>
      <xdr:blipFill>
        <a:blip r:embed="rId2"/>
        <a:stretch>
          <a:fillRect/>
        </a:stretch>
      </xdr:blipFill>
      <xdr:spPr>
        <a:xfrm>
          <a:off x="6124575" y="5667375"/>
          <a:ext cx="5762625" cy="4105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28575</xdr:rowOff>
    </xdr:from>
    <xdr:to>
      <xdr:col>3</xdr:col>
      <xdr:colOff>104775</xdr:colOff>
      <xdr:row>7</xdr:row>
      <xdr:rowOff>114300</xdr:rowOff>
    </xdr:to>
    <xdr:sp>
      <xdr:nvSpPr>
        <xdr:cNvPr id="1" name="Text 6"/>
        <xdr:cNvSpPr txBox="1">
          <a:spLocks noChangeArrowheads="1"/>
        </xdr:cNvSpPr>
      </xdr:nvSpPr>
      <xdr:spPr>
        <a:xfrm>
          <a:off x="361950" y="438150"/>
          <a:ext cx="2114550" cy="733425"/>
        </a:xfrm>
        <a:prstGeom prst="rect">
          <a:avLst/>
        </a:prstGeom>
        <a:solidFill>
          <a:srgbClr val="FFFFFF"/>
        </a:solidFill>
        <a:ln w="1" cmpd="sng">
          <a:noFill/>
        </a:ln>
      </xdr:spPr>
      <xdr:txBody>
        <a:bodyPr vertOverflow="clip" wrap="square" anchor="ctr"/>
        <a:p>
          <a:pPr algn="ctr">
            <a:defRPr/>
          </a:pPr>
          <a:r>
            <a:rPr lang="en-US" cap="none" sz="800" b="0" i="0" u="none" baseline="0"/>
            <a:t>Aufgabenbereich</a:t>
          </a:r>
        </a:p>
      </xdr:txBody>
    </xdr:sp>
    <xdr:clientData/>
  </xdr:twoCellAnchor>
  <xdr:twoCellAnchor>
    <xdr:from>
      <xdr:col>0</xdr:col>
      <xdr:colOff>28575</xdr:colOff>
      <xdr:row>3</xdr:row>
      <xdr:rowOff>28575</xdr:rowOff>
    </xdr:from>
    <xdr:to>
      <xdr:col>0</xdr:col>
      <xdr:colOff>295275</xdr:colOff>
      <xdr:row>7</xdr:row>
      <xdr:rowOff>133350</xdr:rowOff>
    </xdr:to>
    <xdr:sp>
      <xdr:nvSpPr>
        <xdr:cNvPr id="2" name="Text 7"/>
        <xdr:cNvSpPr txBox="1">
          <a:spLocks noChangeArrowheads="1"/>
        </xdr:cNvSpPr>
      </xdr:nvSpPr>
      <xdr:spPr>
        <a:xfrm>
          <a:off x="28575" y="438150"/>
          <a:ext cx="266700" cy="752475"/>
        </a:xfrm>
        <a:prstGeom prst="rect">
          <a:avLst/>
        </a:prstGeom>
        <a:solidFill>
          <a:srgbClr val="FFFFFF"/>
        </a:solidFill>
        <a:ln w="1" cmpd="sng">
          <a:noFill/>
        </a:ln>
      </xdr:spPr>
      <xdr:txBody>
        <a:bodyPr vertOverflow="clip" wrap="square" anchor="ctr"/>
        <a:p>
          <a:pPr algn="ctr">
            <a:defRPr/>
          </a:pPr>
          <a:r>
            <a:rPr lang="en-US" cap="none" sz="800" b="0" i="0" u="none" baseline="0"/>
            <a:t>FKZ</a:t>
          </a:r>
        </a:p>
      </xdr:txBody>
    </xdr:sp>
    <xdr:clientData/>
  </xdr:twoCellAnchor>
  <xdr:twoCellAnchor>
    <xdr:from>
      <xdr:col>21</xdr:col>
      <xdr:colOff>38100</xdr:colOff>
      <xdr:row>3</xdr:row>
      <xdr:rowOff>38100</xdr:rowOff>
    </xdr:from>
    <xdr:to>
      <xdr:col>21</xdr:col>
      <xdr:colOff>295275</xdr:colOff>
      <xdr:row>7</xdr:row>
      <xdr:rowOff>123825</xdr:rowOff>
    </xdr:to>
    <xdr:sp>
      <xdr:nvSpPr>
        <xdr:cNvPr id="3" name="Text 16"/>
        <xdr:cNvSpPr txBox="1">
          <a:spLocks noChangeArrowheads="1"/>
        </xdr:cNvSpPr>
      </xdr:nvSpPr>
      <xdr:spPr>
        <a:xfrm>
          <a:off x="11277600" y="447675"/>
          <a:ext cx="257175" cy="733425"/>
        </a:xfrm>
        <a:prstGeom prst="rect">
          <a:avLst/>
        </a:prstGeom>
        <a:solidFill>
          <a:srgbClr val="FFFFFF"/>
        </a:solidFill>
        <a:ln w="1" cmpd="sng">
          <a:noFill/>
        </a:ln>
      </xdr:spPr>
      <xdr:txBody>
        <a:bodyPr vertOverflow="clip" wrap="square" anchor="ctr"/>
        <a:p>
          <a:pPr algn="ctr">
            <a:defRPr/>
          </a:pPr>
          <a:r>
            <a:rPr lang="en-US" cap="none" sz="800" b="0" i="0" u="none" baseline="0"/>
            <a:t>FKZ</a:t>
          </a:r>
        </a:p>
      </xdr:txBody>
    </xdr:sp>
    <xdr:clientData/>
  </xdr:twoCellAnchor>
  <xdr:twoCellAnchor>
    <xdr:from>
      <xdr:col>18</xdr:col>
      <xdr:colOff>38100</xdr:colOff>
      <xdr:row>3</xdr:row>
      <xdr:rowOff>38100</xdr:rowOff>
    </xdr:from>
    <xdr:to>
      <xdr:col>20</xdr:col>
      <xdr:colOff>476250</xdr:colOff>
      <xdr:row>4</xdr:row>
      <xdr:rowOff>133350</xdr:rowOff>
    </xdr:to>
    <xdr:sp>
      <xdr:nvSpPr>
        <xdr:cNvPr id="4" name="Text 18"/>
        <xdr:cNvSpPr txBox="1">
          <a:spLocks noChangeArrowheads="1"/>
        </xdr:cNvSpPr>
      </xdr:nvSpPr>
      <xdr:spPr>
        <a:xfrm>
          <a:off x="9734550" y="447675"/>
          <a:ext cx="1466850" cy="257175"/>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4</xdr:col>
      <xdr:colOff>38100</xdr:colOff>
      <xdr:row>3</xdr:row>
      <xdr:rowOff>38100</xdr:rowOff>
    </xdr:from>
    <xdr:to>
      <xdr:col>4</xdr:col>
      <xdr:colOff>523875</xdr:colOff>
      <xdr:row>7</xdr:row>
      <xdr:rowOff>123825</xdr:rowOff>
    </xdr:to>
    <xdr:sp>
      <xdr:nvSpPr>
        <xdr:cNvPr id="5" name="Text 19"/>
        <xdr:cNvSpPr txBox="1">
          <a:spLocks noChangeArrowheads="1"/>
        </xdr:cNvSpPr>
      </xdr:nvSpPr>
      <xdr:spPr>
        <a:xfrm>
          <a:off x="2552700" y="447675"/>
          <a:ext cx="485775" cy="733425"/>
        </a:xfrm>
        <a:prstGeom prst="rect">
          <a:avLst/>
        </a:prstGeom>
        <a:solidFill>
          <a:srgbClr val="FFFFFF"/>
        </a:solidFill>
        <a:ln w="1" cmpd="sng">
          <a:noFill/>
        </a:ln>
      </xdr:spPr>
      <xdr:txBody>
        <a:bodyPr vertOverflow="clip" wrap="square" anchor="ctr"/>
        <a:p>
          <a:pPr algn="ctr">
            <a:defRPr/>
          </a:pPr>
          <a:r>
            <a:rPr lang="en-US" cap="none" sz="800" b="0" i="0" u="none" baseline="0"/>
            <a:t>Beschäf-
tigte
insge-
samt</a:t>
          </a:r>
        </a:p>
      </xdr:txBody>
    </xdr:sp>
    <xdr:clientData/>
  </xdr:twoCellAnchor>
  <xdr:twoCellAnchor>
    <xdr:from>
      <xdr:col>5</xdr:col>
      <xdr:colOff>38100</xdr:colOff>
      <xdr:row>3</xdr:row>
      <xdr:rowOff>38100</xdr:rowOff>
    </xdr:from>
    <xdr:to>
      <xdr:col>5</xdr:col>
      <xdr:colOff>476250</xdr:colOff>
      <xdr:row>7</xdr:row>
      <xdr:rowOff>133350</xdr:rowOff>
    </xdr:to>
    <xdr:sp>
      <xdr:nvSpPr>
        <xdr:cNvPr id="6" name="Text 20"/>
        <xdr:cNvSpPr txBox="1">
          <a:spLocks noChangeArrowheads="1"/>
        </xdr:cNvSpPr>
      </xdr:nvSpPr>
      <xdr:spPr>
        <a:xfrm>
          <a:off x="3114675" y="447675"/>
          <a:ext cx="438150" cy="742950"/>
        </a:xfrm>
        <a:prstGeom prst="rect">
          <a:avLst/>
        </a:prstGeom>
        <a:solidFill>
          <a:srgbClr val="FFFFFF"/>
        </a:solidFill>
        <a:ln w="1" cmpd="sng">
          <a:noFill/>
        </a:ln>
      </xdr:spPr>
      <xdr:txBody>
        <a:bodyPr vertOverflow="clip" wrap="square" anchor="ctr"/>
        <a:p>
          <a:pPr algn="ctr">
            <a:defRPr/>
          </a:pPr>
          <a:r>
            <a:rPr lang="en-US" cap="none" sz="800" b="0" i="0" u="none" baseline="0"/>
            <a:t>Vollzeit-beschäf-
tigte
insge-
samt</a:t>
          </a:r>
        </a:p>
      </xdr:txBody>
    </xdr:sp>
    <xdr:clientData/>
  </xdr:twoCellAnchor>
  <xdr:twoCellAnchor>
    <xdr:from>
      <xdr:col>6</xdr:col>
      <xdr:colOff>28575</xdr:colOff>
      <xdr:row>5</xdr:row>
      <xdr:rowOff>28575</xdr:rowOff>
    </xdr:from>
    <xdr:to>
      <xdr:col>6</xdr:col>
      <xdr:colOff>476250</xdr:colOff>
      <xdr:row>7</xdr:row>
      <xdr:rowOff>123825</xdr:rowOff>
    </xdr:to>
    <xdr:sp>
      <xdr:nvSpPr>
        <xdr:cNvPr id="7" name="Text 21"/>
        <xdr:cNvSpPr txBox="1">
          <a:spLocks noChangeArrowheads="1"/>
        </xdr:cNvSpPr>
      </xdr:nvSpPr>
      <xdr:spPr>
        <a:xfrm>
          <a:off x="3619500" y="762000"/>
          <a:ext cx="447675" cy="41910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6</xdr:col>
      <xdr:colOff>28575</xdr:colOff>
      <xdr:row>3</xdr:row>
      <xdr:rowOff>28575</xdr:rowOff>
    </xdr:from>
    <xdr:to>
      <xdr:col>11</xdr:col>
      <xdr:colOff>0</xdr:colOff>
      <xdr:row>4</xdr:row>
      <xdr:rowOff>123825</xdr:rowOff>
    </xdr:to>
    <xdr:sp>
      <xdr:nvSpPr>
        <xdr:cNvPr id="8" name="Text 22"/>
        <xdr:cNvSpPr txBox="1">
          <a:spLocks noChangeArrowheads="1"/>
        </xdr:cNvSpPr>
      </xdr:nvSpPr>
      <xdr:spPr>
        <a:xfrm>
          <a:off x="3619500" y="438150"/>
          <a:ext cx="2476500" cy="257175"/>
        </a:xfrm>
        <a:prstGeom prst="rect">
          <a:avLst/>
        </a:prstGeom>
        <a:solidFill>
          <a:srgbClr val="FFFFFF"/>
        </a:solidFill>
        <a:ln w="1" cmpd="sng">
          <a:noFill/>
        </a:ln>
      </xdr:spPr>
      <xdr:txBody>
        <a:bodyPr vertOverflow="clip" wrap="square" anchor="ctr"/>
        <a:p>
          <a:pPr algn="ctr">
            <a:defRPr/>
          </a:pPr>
          <a:r>
            <a:rPr lang="en-US" cap="none" sz="800" b="0" i="0" u="none" baseline="0"/>
            <a:t>Beamte und Richter</a:t>
          </a:r>
        </a:p>
      </xdr:txBody>
    </xdr:sp>
    <xdr:clientData/>
  </xdr:twoCellAnchor>
  <xdr:twoCellAnchor>
    <xdr:from>
      <xdr:col>7</xdr:col>
      <xdr:colOff>38100</xdr:colOff>
      <xdr:row>5</xdr:row>
      <xdr:rowOff>38100</xdr:rowOff>
    </xdr:from>
    <xdr:to>
      <xdr:col>7</xdr:col>
      <xdr:colOff>476250</xdr:colOff>
      <xdr:row>6</xdr:row>
      <xdr:rowOff>123825</xdr:rowOff>
    </xdr:to>
    <xdr:sp>
      <xdr:nvSpPr>
        <xdr:cNvPr id="9" name="Text 23"/>
        <xdr:cNvSpPr txBox="1">
          <a:spLocks noChangeArrowheads="1"/>
        </xdr:cNvSpPr>
      </xdr:nvSpPr>
      <xdr:spPr>
        <a:xfrm>
          <a:off x="4143375" y="771525"/>
          <a:ext cx="438150" cy="247650"/>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8</xdr:col>
      <xdr:colOff>19050</xdr:colOff>
      <xdr:row>5</xdr:row>
      <xdr:rowOff>19050</xdr:rowOff>
    </xdr:from>
    <xdr:to>
      <xdr:col>8</xdr:col>
      <xdr:colOff>495300</xdr:colOff>
      <xdr:row>6</xdr:row>
      <xdr:rowOff>133350</xdr:rowOff>
    </xdr:to>
    <xdr:sp>
      <xdr:nvSpPr>
        <xdr:cNvPr id="10" name="Text 24"/>
        <xdr:cNvSpPr txBox="1">
          <a:spLocks noChangeArrowheads="1"/>
        </xdr:cNvSpPr>
      </xdr:nvSpPr>
      <xdr:spPr>
        <a:xfrm>
          <a:off x="4638675" y="752475"/>
          <a:ext cx="476250" cy="276225"/>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10</xdr:col>
      <xdr:colOff>28575</xdr:colOff>
      <xdr:row>5</xdr:row>
      <xdr:rowOff>28575</xdr:rowOff>
    </xdr:from>
    <xdr:to>
      <xdr:col>10</xdr:col>
      <xdr:colOff>447675</xdr:colOff>
      <xdr:row>6</xdr:row>
      <xdr:rowOff>142875</xdr:rowOff>
    </xdr:to>
    <xdr:sp>
      <xdr:nvSpPr>
        <xdr:cNvPr id="11" name="Text 26"/>
        <xdr:cNvSpPr txBox="1">
          <a:spLocks noChangeArrowheads="1"/>
        </xdr:cNvSpPr>
      </xdr:nvSpPr>
      <xdr:spPr>
        <a:xfrm>
          <a:off x="5676900" y="762000"/>
          <a:ext cx="419100" cy="276225"/>
        </a:xfrm>
        <a:prstGeom prst="rect">
          <a:avLst/>
        </a:prstGeom>
        <a:solidFill>
          <a:srgbClr val="FFFFFF"/>
        </a:solidFill>
        <a:ln w="1" cmpd="sng">
          <a:noFill/>
        </a:ln>
      </xdr:spPr>
      <xdr:txBody>
        <a:bodyPr vertOverflow="clip" wrap="square" anchor="ctr"/>
        <a:p>
          <a:pPr algn="ctr">
            <a:defRPr/>
          </a:pPr>
          <a:r>
            <a:rPr lang="en-US" cap="none" sz="800" b="0" i="0" u="none" baseline="0"/>
            <a:t>ein-
facher</a:t>
          </a:r>
        </a:p>
      </xdr:txBody>
    </xdr:sp>
    <xdr:clientData/>
  </xdr:twoCellAnchor>
  <xdr:twoCellAnchor>
    <xdr:from>
      <xdr:col>11</xdr:col>
      <xdr:colOff>28575</xdr:colOff>
      <xdr:row>3</xdr:row>
      <xdr:rowOff>38100</xdr:rowOff>
    </xdr:from>
    <xdr:to>
      <xdr:col>15</xdr:col>
      <xdr:colOff>466725</xdr:colOff>
      <xdr:row>4</xdr:row>
      <xdr:rowOff>133350</xdr:rowOff>
    </xdr:to>
    <xdr:sp>
      <xdr:nvSpPr>
        <xdr:cNvPr id="12" name="Text 27"/>
        <xdr:cNvSpPr txBox="1">
          <a:spLocks noChangeArrowheads="1"/>
        </xdr:cNvSpPr>
      </xdr:nvSpPr>
      <xdr:spPr>
        <a:xfrm>
          <a:off x="6124575" y="447675"/>
          <a:ext cx="2495550" cy="2571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11</xdr:col>
      <xdr:colOff>19050</xdr:colOff>
      <xdr:row>5</xdr:row>
      <xdr:rowOff>19050</xdr:rowOff>
    </xdr:from>
    <xdr:to>
      <xdr:col>11</xdr:col>
      <xdr:colOff>485775</xdr:colOff>
      <xdr:row>7</xdr:row>
      <xdr:rowOff>133350</xdr:rowOff>
    </xdr:to>
    <xdr:sp>
      <xdr:nvSpPr>
        <xdr:cNvPr id="13" name="Text 28"/>
        <xdr:cNvSpPr txBox="1">
          <a:spLocks noChangeArrowheads="1"/>
        </xdr:cNvSpPr>
      </xdr:nvSpPr>
      <xdr:spPr>
        <a:xfrm>
          <a:off x="6115050" y="752475"/>
          <a:ext cx="466725" cy="43815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28575</xdr:colOff>
      <xdr:row>5</xdr:row>
      <xdr:rowOff>28575</xdr:rowOff>
    </xdr:from>
    <xdr:to>
      <xdr:col>12</xdr:col>
      <xdr:colOff>485775</xdr:colOff>
      <xdr:row>6</xdr:row>
      <xdr:rowOff>123825</xdr:rowOff>
    </xdr:to>
    <xdr:sp>
      <xdr:nvSpPr>
        <xdr:cNvPr id="14" name="Text 29"/>
        <xdr:cNvSpPr txBox="1">
          <a:spLocks noChangeArrowheads="1"/>
        </xdr:cNvSpPr>
      </xdr:nvSpPr>
      <xdr:spPr>
        <a:xfrm>
          <a:off x="6638925" y="762000"/>
          <a:ext cx="457200" cy="2571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13</xdr:col>
      <xdr:colOff>38100</xdr:colOff>
      <xdr:row>5</xdr:row>
      <xdr:rowOff>19050</xdr:rowOff>
    </xdr:from>
    <xdr:to>
      <xdr:col>13</xdr:col>
      <xdr:colOff>476250</xdr:colOff>
      <xdr:row>6</xdr:row>
      <xdr:rowOff>142875</xdr:rowOff>
    </xdr:to>
    <xdr:sp>
      <xdr:nvSpPr>
        <xdr:cNvPr id="15" name="Text 30"/>
        <xdr:cNvSpPr txBox="1">
          <a:spLocks noChangeArrowheads="1"/>
        </xdr:cNvSpPr>
      </xdr:nvSpPr>
      <xdr:spPr>
        <a:xfrm>
          <a:off x="7162800" y="752475"/>
          <a:ext cx="438150" cy="28575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15</xdr:col>
      <xdr:colOff>38100</xdr:colOff>
      <xdr:row>5</xdr:row>
      <xdr:rowOff>28575</xdr:rowOff>
    </xdr:from>
    <xdr:to>
      <xdr:col>15</xdr:col>
      <xdr:colOff>485775</xdr:colOff>
      <xdr:row>6</xdr:row>
      <xdr:rowOff>142875</xdr:rowOff>
    </xdr:to>
    <xdr:sp>
      <xdr:nvSpPr>
        <xdr:cNvPr id="16" name="Text 32"/>
        <xdr:cNvSpPr txBox="1">
          <a:spLocks noChangeArrowheads="1"/>
        </xdr:cNvSpPr>
      </xdr:nvSpPr>
      <xdr:spPr>
        <a:xfrm>
          <a:off x="8191500" y="762000"/>
          <a:ext cx="447675" cy="276225"/>
        </a:xfrm>
        <a:prstGeom prst="rect">
          <a:avLst/>
        </a:prstGeom>
        <a:solidFill>
          <a:srgbClr val="FFFFFF"/>
        </a:solidFill>
        <a:ln w="1" cmpd="sng">
          <a:noFill/>
        </a:ln>
      </xdr:spPr>
      <xdr:txBody>
        <a:bodyPr vertOverflow="clip" wrap="square" anchor="ctr"/>
        <a:p>
          <a:pPr algn="ctr">
            <a:defRPr/>
          </a:pPr>
          <a:r>
            <a:rPr lang="en-US" cap="none" sz="800" b="0" i="0" u="none" baseline="0"/>
            <a:t>ein-
facher</a:t>
          </a:r>
        </a:p>
      </xdr:txBody>
    </xdr:sp>
    <xdr:clientData/>
  </xdr:twoCellAnchor>
  <xdr:twoCellAnchor>
    <xdr:from>
      <xdr:col>17</xdr:col>
      <xdr:colOff>38100</xdr:colOff>
      <xdr:row>3</xdr:row>
      <xdr:rowOff>38100</xdr:rowOff>
    </xdr:from>
    <xdr:to>
      <xdr:col>17</xdr:col>
      <xdr:colOff>476250</xdr:colOff>
      <xdr:row>7</xdr:row>
      <xdr:rowOff>123825</xdr:rowOff>
    </xdr:to>
    <xdr:sp>
      <xdr:nvSpPr>
        <xdr:cNvPr id="17" name="Text 33"/>
        <xdr:cNvSpPr txBox="1">
          <a:spLocks noChangeArrowheads="1"/>
        </xdr:cNvSpPr>
      </xdr:nvSpPr>
      <xdr:spPr>
        <a:xfrm>
          <a:off x="9220200" y="447675"/>
          <a:ext cx="438150" cy="733425"/>
        </a:xfrm>
        <a:prstGeom prst="rect">
          <a:avLst/>
        </a:prstGeom>
        <a:solidFill>
          <a:srgbClr val="FFFFFF"/>
        </a:solidFill>
        <a:ln w="1" cmpd="sng">
          <a:noFill/>
        </a:ln>
      </xdr:spPr>
      <xdr:txBody>
        <a:bodyPr vertOverflow="clip" wrap="square" anchor="ctr"/>
        <a:p>
          <a:pPr algn="ctr">
            <a:defRPr/>
          </a:pPr>
          <a:r>
            <a:rPr lang="en-US" cap="none" sz="800" b="0" i="0" u="none" baseline="0"/>
            <a:t>Teilzeit-beschäf-
tigte
insge-
samt</a:t>
          </a:r>
        </a:p>
      </xdr:txBody>
    </xdr:sp>
    <xdr:clientData/>
  </xdr:twoCellAnchor>
  <xdr:twoCellAnchor>
    <xdr:from>
      <xdr:col>18</xdr:col>
      <xdr:colOff>38100</xdr:colOff>
      <xdr:row>5</xdr:row>
      <xdr:rowOff>38100</xdr:rowOff>
    </xdr:from>
    <xdr:to>
      <xdr:col>18</xdr:col>
      <xdr:colOff>485775</xdr:colOff>
      <xdr:row>7</xdr:row>
      <xdr:rowOff>133350</xdr:rowOff>
    </xdr:to>
    <xdr:sp>
      <xdr:nvSpPr>
        <xdr:cNvPr id="18" name="Text 34"/>
        <xdr:cNvSpPr txBox="1">
          <a:spLocks noChangeArrowheads="1"/>
        </xdr:cNvSpPr>
      </xdr:nvSpPr>
      <xdr:spPr>
        <a:xfrm>
          <a:off x="9734550" y="771525"/>
          <a:ext cx="447675" cy="419100"/>
        </a:xfrm>
        <a:prstGeom prst="rect">
          <a:avLst/>
        </a:prstGeom>
        <a:solidFill>
          <a:srgbClr val="FFFFFF"/>
        </a:solidFill>
        <a:ln w="1" cmpd="sng">
          <a:noFill/>
        </a:ln>
      </xdr:spPr>
      <xdr:txBody>
        <a:bodyPr vertOverflow="clip" wrap="square" anchor="ctr"/>
        <a:p>
          <a:pPr algn="ctr">
            <a:defRPr/>
          </a:pPr>
          <a:r>
            <a:rPr lang="en-US" cap="none" sz="800" b="0" i="0" u="none" baseline="0"/>
            <a:t>Beamte/
Richter</a:t>
          </a:r>
        </a:p>
      </xdr:txBody>
    </xdr:sp>
    <xdr:clientData/>
  </xdr:twoCellAnchor>
  <xdr:twoCellAnchor>
    <xdr:from>
      <xdr:col>19</xdr:col>
      <xdr:colOff>28575</xdr:colOff>
      <xdr:row>5</xdr:row>
      <xdr:rowOff>28575</xdr:rowOff>
    </xdr:from>
    <xdr:to>
      <xdr:col>19</xdr:col>
      <xdr:colOff>476250</xdr:colOff>
      <xdr:row>7</xdr:row>
      <xdr:rowOff>123825</xdr:rowOff>
    </xdr:to>
    <xdr:sp>
      <xdr:nvSpPr>
        <xdr:cNvPr id="19" name="Text 35"/>
        <xdr:cNvSpPr txBox="1">
          <a:spLocks noChangeArrowheads="1"/>
        </xdr:cNvSpPr>
      </xdr:nvSpPr>
      <xdr:spPr>
        <a:xfrm>
          <a:off x="10239375" y="762000"/>
          <a:ext cx="447675" cy="419100"/>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20</xdr:col>
      <xdr:colOff>38100</xdr:colOff>
      <xdr:row>5</xdr:row>
      <xdr:rowOff>28575</xdr:rowOff>
    </xdr:from>
    <xdr:to>
      <xdr:col>20</xdr:col>
      <xdr:colOff>485775</xdr:colOff>
      <xdr:row>7</xdr:row>
      <xdr:rowOff>133350</xdr:rowOff>
    </xdr:to>
    <xdr:sp>
      <xdr:nvSpPr>
        <xdr:cNvPr id="20" name="Text 36"/>
        <xdr:cNvSpPr txBox="1">
          <a:spLocks noChangeArrowheads="1"/>
        </xdr:cNvSpPr>
      </xdr:nvSpPr>
      <xdr:spPr>
        <a:xfrm>
          <a:off x="10763250" y="762000"/>
          <a:ext cx="447675" cy="4286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14</xdr:col>
      <xdr:colOff>38100</xdr:colOff>
      <xdr:row>5</xdr:row>
      <xdr:rowOff>19050</xdr:rowOff>
    </xdr:from>
    <xdr:to>
      <xdr:col>14</xdr:col>
      <xdr:colOff>495300</xdr:colOff>
      <xdr:row>6</xdr:row>
      <xdr:rowOff>142875</xdr:rowOff>
    </xdr:to>
    <xdr:sp>
      <xdr:nvSpPr>
        <xdr:cNvPr id="21" name="Text 37"/>
        <xdr:cNvSpPr txBox="1">
          <a:spLocks noChangeArrowheads="1"/>
        </xdr:cNvSpPr>
      </xdr:nvSpPr>
      <xdr:spPr>
        <a:xfrm>
          <a:off x="7677150" y="752475"/>
          <a:ext cx="457200" cy="28575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9</xdr:col>
      <xdr:colOff>28575</xdr:colOff>
      <xdr:row>5</xdr:row>
      <xdr:rowOff>19050</xdr:rowOff>
    </xdr:from>
    <xdr:to>
      <xdr:col>9</xdr:col>
      <xdr:colOff>485775</xdr:colOff>
      <xdr:row>6</xdr:row>
      <xdr:rowOff>133350</xdr:rowOff>
    </xdr:to>
    <xdr:sp>
      <xdr:nvSpPr>
        <xdr:cNvPr id="22" name="Text 38"/>
        <xdr:cNvSpPr txBox="1">
          <a:spLocks noChangeArrowheads="1"/>
        </xdr:cNvSpPr>
      </xdr:nvSpPr>
      <xdr:spPr>
        <a:xfrm>
          <a:off x="5162550" y="752475"/>
          <a:ext cx="457200" cy="276225"/>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8</xdr:row>
      <xdr:rowOff>28575</xdr:rowOff>
    </xdr:from>
    <xdr:to>
      <xdr:col>6</xdr:col>
      <xdr:colOff>657225</xdr:colOff>
      <xdr:row>9</xdr:row>
      <xdr:rowOff>95250</xdr:rowOff>
    </xdr:to>
    <xdr:sp>
      <xdr:nvSpPr>
        <xdr:cNvPr id="1" name="Text 1"/>
        <xdr:cNvSpPr txBox="1">
          <a:spLocks noChangeArrowheads="1"/>
        </xdr:cNvSpPr>
      </xdr:nvSpPr>
      <xdr:spPr>
        <a:xfrm>
          <a:off x="4010025" y="952500"/>
          <a:ext cx="628650" cy="2000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3</xdr:col>
      <xdr:colOff>19050</xdr:colOff>
      <xdr:row>6</xdr:row>
      <xdr:rowOff>19050</xdr:rowOff>
    </xdr:from>
    <xdr:to>
      <xdr:col>3</xdr:col>
      <xdr:colOff>666750</xdr:colOff>
      <xdr:row>9</xdr:row>
      <xdr:rowOff>85725</xdr:rowOff>
    </xdr:to>
    <xdr:sp>
      <xdr:nvSpPr>
        <xdr:cNvPr id="2" name="Text 2"/>
        <xdr:cNvSpPr txBox="1">
          <a:spLocks noChangeArrowheads="1"/>
        </xdr:cNvSpPr>
      </xdr:nvSpPr>
      <xdr:spPr>
        <a:xfrm>
          <a:off x="1943100" y="695325"/>
          <a:ext cx="647700" cy="44767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28575</xdr:colOff>
      <xdr:row>6</xdr:row>
      <xdr:rowOff>19050</xdr:rowOff>
    </xdr:from>
    <xdr:to>
      <xdr:col>8</xdr:col>
      <xdr:colOff>657225</xdr:colOff>
      <xdr:row>7</xdr:row>
      <xdr:rowOff>95250</xdr:rowOff>
    </xdr:to>
    <xdr:sp>
      <xdr:nvSpPr>
        <xdr:cNvPr id="3" name="Text 7"/>
        <xdr:cNvSpPr txBox="1">
          <a:spLocks noChangeArrowheads="1"/>
        </xdr:cNvSpPr>
      </xdr:nvSpPr>
      <xdr:spPr>
        <a:xfrm>
          <a:off x="4010025" y="695325"/>
          <a:ext cx="2000250" cy="200025"/>
        </a:xfrm>
        <a:prstGeom prst="rect">
          <a:avLst/>
        </a:prstGeom>
        <a:solidFill>
          <a:srgbClr val="FFFFFF"/>
        </a:solidFill>
        <a:ln w="1" cmpd="sng">
          <a:noFill/>
        </a:ln>
      </xdr:spPr>
      <xdr:txBody>
        <a:bodyPr vertOverflow="clip" wrap="square" anchor="ctr"/>
        <a:p>
          <a:pPr algn="ctr">
            <a:defRPr/>
          </a:pPr>
          <a:r>
            <a:rPr lang="en-US" cap="none" sz="800" b="0" i="0" u="none" baseline="0"/>
            <a:t>Kernhaushalt</a:t>
          </a:r>
        </a:p>
      </xdr:txBody>
    </xdr:sp>
    <xdr:clientData/>
  </xdr:twoCellAnchor>
  <xdr:twoCellAnchor>
    <xdr:from>
      <xdr:col>1</xdr:col>
      <xdr:colOff>28575</xdr:colOff>
      <xdr:row>6</xdr:row>
      <xdr:rowOff>28575</xdr:rowOff>
    </xdr:from>
    <xdr:to>
      <xdr:col>2</xdr:col>
      <xdr:colOff>1543050</xdr:colOff>
      <xdr:row>11</xdr:row>
      <xdr:rowOff>57150</xdr:rowOff>
    </xdr:to>
    <xdr:sp>
      <xdr:nvSpPr>
        <xdr:cNvPr id="4" name="Text 8"/>
        <xdr:cNvSpPr txBox="1">
          <a:spLocks noChangeArrowheads="1"/>
        </xdr:cNvSpPr>
      </xdr:nvSpPr>
      <xdr:spPr>
        <a:xfrm>
          <a:off x="266700" y="704850"/>
          <a:ext cx="1628775" cy="619125"/>
        </a:xfrm>
        <a:prstGeom prst="rect">
          <a:avLst/>
        </a:prstGeom>
        <a:solidFill>
          <a:srgbClr val="FFFFFF"/>
        </a:solidFill>
        <a:ln w="1" cmpd="sng">
          <a:noFill/>
        </a:ln>
      </xdr:spPr>
      <xdr:txBody>
        <a:bodyPr vertOverflow="clip" wrap="square" anchor="ctr"/>
        <a:p>
          <a:pPr algn="ctr">
            <a:defRPr/>
          </a:pPr>
          <a:r>
            <a:rPr lang="en-US" cap="none" sz="800" b="0" i="0" u="none" baseline="0"/>
            <a:t>Dienstverhältnis
Laufbahngruppe</a:t>
          </a:r>
        </a:p>
      </xdr:txBody>
    </xdr:sp>
    <xdr:clientData/>
  </xdr:twoCellAnchor>
  <xdr:twoCellAnchor>
    <xdr:from>
      <xdr:col>2</xdr:col>
      <xdr:colOff>571500</xdr:colOff>
      <xdr:row>8</xdr:row>
      <xdr:rowOff>76200</xdr:rowOff>
    </xdr:from>
    <xdr:to>
      <xdr:col>2</xdr:col>
      <xdr:colOff>885825</xdr:colOff>
      <xdr:row>8</xdr:row>
      <xdr:rowOff>76200</xdr:rowOff>
    </xdr:to>
    <xdr:sp>
      <xdr:nvSpPr>
        <xdr:cNvPr id="5" name="Line 5"/>
        <xdr:cNvSpPr>
          <a:spLocks/>
        </xdr:cNvSpPr>
      </xdr:nvSpPr>
      <xdr:spPr>
        <a:xfrm>
          <a:off x="923925" y="10001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8</xdr:row>
      <xdr:rowOff>28575</xdr:rowOff>
    </xdr:from>
    <xdr:to>
      <xdr:col>8</xdr:col>
      <xdr:colOff>666750</xdr:colOff>
      <xdr:row>9</xdr:row>
      <xdr:rowOff>85725</xdr:rowOff>
    </xdr:to>
    <xdr:sp>
      <xdr:nvSpPr>
        <xdr:cNvPr id="6" name="Text 10"/>
        <xdr:cNvSpPr txBox="1">
          <a:spLocks noChangeArrowheads="1"/>
        </xdr:cNvSpPr>
      </xdr:nvSpPr>
      <xdr:spPr>
        <a:xfrm>
          <a:off x="4705350" y="952500"/>
          <a:ext cx="1314450" cy="190500"/>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12</xdr:col>
      <xdr:colOff>38100</xdr:colOff>
      <xdr:row>8</xdr:row>
      <xdr:rowOff>19050</xdr:rowOff>
    </xdr:from>
    <xdr:to>
      <xdr:col>12</xdr:col>
      <xdr:colOff>733425</xdr:colOff>
      <xdr:row>9</xdr:row>
      <xdr:rowOff>95250</xdr:rowOff>
    </xdr:to>
    <xdr:sp>
      <xdr:nvSpPr>
        <xdr:cNvPr id="7" name="Text 11"/>
        <xdr:cNvSpPr txBox="1">
          <a:spLocks noChangeArrowheads="1"/>
        </xdr:cNvSpPr>
      </xdr:nvSpPr>
      <xdr:spPr>
        <a:xfrm>
          <a:off x="8362950" y="942975"/>
          <a:ext cx="695325" cy="20955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19050</xdr:colOff>
      <xdr:row>6</xdr:row>
      <xdr:rowOff>28575</xdr:rowOff>
    </xdr:from>
    <xdr:to>
      <xdr:col>14</xdr:col>
      <xdr:colOff>714375</xdr:colOff>
      <xdr:row>7</xdr:row>
      <xdr:rowOff>95250</xdr:rowOff>
    </xdr:to>
    <xdr:sp>
      <xdr:nvSpPr>
        <xdr:cNvPr id="8" name="Text 14"/>
        <xdr:cNvSpPr txBox="1">
          <a:spLocks noChangeArrowheads="1"/>
        </xdr:cNvSpPr>
      </xdr:nvSpPr>
      <xdr:spPr>
        <a:xfrm>
          <a:off x="8343900" y="704850"/>
          <a:ext cx="22193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Krankenhäuser </a:t>
          </a:r>
          <a:r>
            <a:rPr lang="en-US" cap="none" sz="800" b="0" i="0" u="none" baseline="30000">
              <a:latin typeface="Helvetica"/>
              <a:ea typeface="Helvetica"/>
              <a:cs typeface="Helvetica"/>
            </a:rPr>
            <a:t>1)</a:t>
          </a:r>
        </a:p>
      </xdr:txBody>
    </xdr:sp>
    <xdr:clientData/>
  </xdr:twoCellAnchor>
  <xdr:twoCellAnchor>
    <xdr:from>
      <xdr:col>13</xdr:col>
      <xdr:colOff>38100</xdr:colOff>
      <xdr:row>8</xdr:row>
      <xdr:rowOff>19050</xdr:rowOff>
    </xdr:from>
    <xdr:to>
      <xdr:col>14</xdr:col>
      <xdr:colOff>733425</xdr:colOff>
      <xdr:row>9</xdr:row>
      <xdr:rowOff>95250</xdr:rowOff>
    </xdr:to>
    <xdr:sp>
      <xdr:nvSpPr>
        <xdr:cNvPr id="9" name="Text 15"/>
        <xdr:cNvSpPr txBox="1">
          <a:spLocks noChangeArrowheads="1"/>
        </xdr:cNvSpPr>
      </xdr:nvSpPr>
      <xdr:spPr>
        <a:xfrm>
          <a:off x="9124950" y="942975"/>
          <a:ext cx="1457325" cy="209550"/>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9</xdr:col>
      <xdr:colOff>38100</xdr:colOff>
      <xdr:row>8</xdr:row>
      <xdr:rowOff>38100</xdr:rowOff>
    </xdr:from>
    <xdr:to>
      <xdr:col>9</xdr:col>
      <xdr:colOff>733425</xdr:colOff>
      <xdr:row>9</xdr:row>
      <xdr:rowOff>95250</xdr:rowOff>
    </xdr:to>
    <xdr:sp>
      <xdr:nvSpPr>
        <xdr:cNvPr id="10" name="Text 16"/>
        <xdr:cNvSpPr txBox="1">
          <a:spLocks noChangeArrowheads="1"/>
        </xdr:cNvSpPr>
      </xdr:nvSpPr>
      <xdr:spPr>
        <a:xfrm>
          <a:off x="6076950" y="962025"/>
          <a:ext cx="695325" cy="19050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9</xdr:col>
      <xdr:colOff>38100</xdr:colOff>
      <xdr:row>6</xdr:row>
      <xdr:rowOff>19050</xdr:rowOff>
    </xdr:from>
    <xdr:to>
      <xdr:col>11</xdr:col>
      <xdr:colOff>733425</xdr:colOff>
      <xdr:row>7</xdr:row>
      <xdr:rowOff>104775</xdr:rowOff>
    </xdr:to>
    <xdr:sp>
      <xdr:nvSpPr>
        <xdr:cNvPr id="11" name="Text 19"/>
        <xdr:cNvSpPr txBox="1">
          <a:spLocks noChangeArrowheads="1"/>
        </xdr:cNvSpPr>
      </xdr:nvSpPr>
      <xdr:spPr>
        <a:xfrm>
          <a:off x="6076950" y="695325"/>
          <a:ext cx="2219325"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Einrichtungen und Unternehmen</a:t>
          </a:r>
          <a:r>
            <a:rPr lang="en-US" cap="none" sz="800" b="0" i="0" u="none" baseline="30000">
              <a:latin typeface="Helvetica"/>
              <a:ea typeface="Helvetica"/>
              <a:cs typeface="Helvetica"/>
            </a:rPr>
            <a:t> 1)</a:t>
          </a:r>
        </a:p>
      </xdr:txBody>
    </xdr:sp>
    <xdr:clientData/>
  </xdr:twoCellAnchor>
  <xdr:twoCellAnchor>
    <xdr:from>
      <xdr:col>10</xdr:col>
      <xdr:colOff>28575</xdr:colOff>
      <xdr:row>8</xdr:row>
      <xdr:rowOff>9525</xdr:rowOff>
    </xdr:from>
    <xdr:to>
      <xdr:col>11</xdr:col>
      <xdr:colOff>733425</xdr:colOff>
      <xdr:row>9</xdr:row>
      <xdr:rowOff>95250</xdr:rowOff>
    </xdr:to>
    <xdr:sp>
      <xdr:nvSpPr>
        <xdr:cNvPr id="12" name="Text 20"/>
        <xdr:cNvSpPr txBox="1">
          <a:spLocks noChangeArrowheads="1"/>
        </xdr:cNvSpPr>
      </xdr:nvSpPr>
      <xdr:spPr>
        <a:xfrm>
          <a:off x="6829425" y="933450"/>
          <a:ext cx="1466850" cy="219075"/>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0</xdr:col>
      <xdr:colOff>9525</xdr:colOff>
      <xdr:row>80</xdr:row>
      <xdr:rowOff>0</xdr:rowOff>
    </xdr:from>
    <xdr:to>
      <xdr:col>1</xdr:col>
      <xdr:colOff>95250</xdr:colOff>
      <xdr:row>80</xdr:row>
      <xdr:rowOff>0</xdr:rowOff>
    </xdr:to>
    <xdr:sp>
      <xdr:nvSpPr>
        <xdr:cNvPr id="13" name="Line 13"/>
        <xdr:cNvSpPr>
          <a:spLocks/>
        </xdr:cNvSpPr>
      </xdr:nvSpPr>
      <xdr:spPr>
        <a:xfrm>
          <a:off x="9525" y="9391650"/>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19050</xdr:rowOff>
    </xdr:from>
    <xdr:to>
      <xdr:col>9</xdr:col>
      <xdr:colOff>533400</xdr:colOff>
      <xdr:row>7</xdr:row>
      <xdr:rowOff>95250</xdr:rowOff>
    </xdr:to>
    <xdr:sp>
      <xdr:nvSpPr>
        <xdr:cNvPr id="1" name="Text 1"/>
        <xdr:cNvSpPr txBox="1">
          <a:spLocks noChangeArrowheads="1"/>
        </xdr:cNvSpPr>
      </xdr:nvSpPr>
      <xdr:spPr>
        <a:xfrm>
          <a:off x="3409950" y="771525"/>
          <a:ext cx="2295525" cy="17145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6</xdr:row>
      <xdr:rowOff>19050</xdr:rowOff>
    </xdr:from>
    <xdr:to>
      <xdr:col>13</xdr:col>
      <xdr:colOff>438150</xdr:colOff>
      <xdr:row>7</xdr:row>
      <xdr:rowOff>95250</xdr:rowOff>
    </xdr:to>
    <xdr:sp>
      <xdr:nvSpPr>
        <xdr:cNvPr id="2" name="Text 3"/>
        <xdr:cNvSpPr txBox="1">
          <a:spLocks noChangeArrowheads="1"/>
        </xdr:cNvSpPr>
      </xdr:nvSpPr>
      <xdr:spPr>
        <a:xfrm>
          <a:off x="5781675" y="771525"/>
          <a:ext cx="1952625" cy="1714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a:t>
          </a:r>
          <a:r>
            <a:rPr lang="en-US" cap="none" sz="800" b="0" i="0" u="none" baseline="30000">
              <a:latin typeface="Helvetica"/>
              <a:ea typeface="Helvetica"/>
              <a:cs typeface="Helvetica"/>
            </a:rPr>
            <a:t> </a:t>
          </a:r>
        </a:p>
      </xdr:txBody>
    </xdr:sp>
    <xdr:clientData/>
  </xdr:twoCellAnchor>
  <xdr:twoCellAnchor>
    <xdr:from>
      <xdr:col>14</xdr:col>
      <xdr:colOff>38100</xdr:colOff>
      <xdr:row>6</xdr:row>
      <xdr:rowOff>19050</xdr:rowOff>
    </xdr:from>
    <xdr:to>
      <xdr:col>17</xdr:col>
      <xdr:colOff>438150</xdr:colOff>
      <xdr:row>7</xdr:row>
      <xdr:rowOff>95250</xdr:rowOff>
    </xdr:to>
    <xdr:sp>
      <xdr:nvSpPr>
        <xdr:cNvPr id="3" name="Text 4"/>
        <xdr:cNvSpPr txBox="1">
          <a:spLocks noChangeArrowheads="1"/>
        </xdr:cNvSpPr>
      </xdr:nvSpPr>
      <xdr:spPr>
        <a:xfrm>
          <a:off x="7800975" y="771525"/>
          <a:ext cx="1943100" cy="17145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18</xdr:col>
      <xdr:colOff>28575</xdr:colOff>
      <xdr:row>6</xdr:row>
      <xdr:rowOff>19050</xdr:rowOff>
    </xdr:from>
    <xdr:to>
      <xdr:col>20</xdr:col>
      <xdr:colOff>495300</xdr:colOff>
      <xdr:row>7</xdr:row>
      <xdr:rowOff>85725</xdr:rowOff>
    </xdr:to>
    <xdr:sp>
      <xdr:nvSpPr>
        <xdr:cNvPr id="4" name="Text 5"/>
        <xdr:cNvSpPr txBox="1">
          <a:spLocks noChangeArrowheads="1"/>
        </xdr:cNvSpPr>
      </xdr:nvSpPr>
      <xdr:spPr>
        <a:xfrm>
          <a:off x="9801225" y="771525"/>
          <a:ext cx="1457325" cy="161925"/>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6</xdr:col>
      <xdr:colOff>28575</xdr:colOff>
      <xdr:row>83</xdr:row>
      <xdr:rowOff>19050</xdr:rowOff>
    </xdr:from>
    <xdr:to>
      <xdr:col>9</xdr:col>
      <xdr:colOff>542925</xdr:colOff>
      <xdr:row>84</xdr:row>
      <xdr:rowOff>95250</xdr:rowOff>
    </xdr:to>
    <xdr:sp>
      <xdr:nvSpPr>
        <xdr:cNvPr id="5" name="Text 11"/>
        <xdr:cNvSpPr txBox="1">
          <a:spLocks noChangeArrowheads="1"/>
        </xdr:cNvSpPr>
      </xdr:nvSpPr>
      <xdr:spPr>
        <a:xfrm>
          <a:off x="3409950" y="10982325"/>
          <a:ext cx="2305050" cy="20002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0</xdr:colOff>
      <xdr:row>129</xdr:row>
      <xdr:rowOff>123825</xdr:rowOff>
    </xdr:from>
    <xdr:to>
      <xdr:col>0</xdr:col>
      <xdr:colOff>381000</xdr:colOff>
      <xdr:row>129</xdr:row>
      <xdr:rowOff>123825</xdr:rowOff>
    </xdr:to>
    <xdr:sp>
      <xdr:nvSpPr>
        <xdr:cNvPr id="6" name="Line 6"/>
        <xdr:cNvSpPr>
          <a:spLocks/>
        </xdr:cNvSpPr>
      </xdr:nvSpPr>
      <xdr:spPr>
        <a:xfrm flipV="1">
          <a:off x="0" y="17211675"/>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83</xdr:row>
      <xdr:rowOff>28575</xdr:rowOff>
    </xdr:from>
    <xdr:to>
      <xdr:col>13</xdr:col>
      <xdr:colOff>438150</xdr:colOff>
      <xdr:row>84</xdr:row>
      <xdr:rowOff>104775</xdr:rowOff>
    </xdr:to>
    <xdr:sp>
      <xdr:nvSpPr>
        <xdr:cNvPr id="7" name="Text 13"/>
        <xdr:cNvSpPr txBox="1">
          <a:spLocks noChangeArrowheads="1"/>
        </xdr:cNvSpPr>
      </xdr:nvSpPr>
      <xdr:spPr>
        <a:xfrm>
          <a:off x="5781675" y="10991850"/>
          <a:ext cx="19526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a:t>
          </a:r>
          <a:r>
            <a:rPr lang="en-US" cap="none" sz="800" b="0" i="0" u="none" baseline="30000">
              <a:latin typeface="Helvetica"/>
              <a:ea typeface="Helvetica"/>
              <a:cs typeface="Helvetica"/>
            </a:rPr>
            <a:t> </a:t>
          </a:r>
        </a:p>
      </xdr:txBody>
    </xdr:sp>
    <xdr:clientData/>
  </xdr:twoCellAnchor>
  <xdr:twoCellAnchor>
    <xdr:from>
      <xdr:col>14</xdr:col>
      <xdr:colOff>38100</xdr:colOff>
      <xdr:row>83</xdr:row>
      <xdr:rowOff>28575</xdr:rowOff>
    </xdr:from>
    <xdr:to>
      <xdr:col>17</xdr:col>
      <xdr:colOff>438150</xdr:colOff>
      <xdr:row>84</xdr:row>
      <xdr:rowOff>104775</xdr:rowOff>
    </xdr:to>
    <xdr:sp>
      <xdr:nvSpPr>
        <xdr:cNvPr id="8" name="Text 14"/>
        <xdr:cNvSpPr txBox="1">
          <a:spLocks noChangeArrowheads="1"/>
        </xdr:cNvSpPr>
      </xdr:nvSpPr>
      <xdr:spPr>
        <a:xfrm>
          <a:off x="7800975" y="10991850"/>
          <a:ext cx="1943100" cy="200025"/>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18</xdr:col>
      <xdr:colOff>28575</xdr:colOff>
      <xdr:row>83</xdr:row>
      <xdr:rowOff>19050</xdr:rowOff>
    </xdr:from>
    <xdr:to>
      <xdr:col>20</xdr:col>
      <xdr:colOff>495300</xdr:colOff>
      <xdr:row>84</xdr:row>
      <xdr:rowOff>104775</xdr:rowOff>
    </xdr:to>
    <xdr:sp>
      <xdr:nvSpPr>
        <xdr:cNvPr id="9" name="Text 15"/>
        <xdr:cNvSpPr txBox="1">
          <a:spLocks noChangeArrowheads="1"/>
        </xdr:cNvSpPr>
      </xdr:nvSpPr>
      <xdr:spPr>
        <a:xfrm>
          <a:off x="9801225" y="10982325"/>
          <a:ext cx="1457325" cy="20955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4</xdr:col>
      <xdr:colOff>704850</xdr:colOff>
      <xdr:row>8</xdr:row>
      <xdr:rowOff>76200</xdr:rowOff>
    </xdr:from>
    <xdr:to>
      <xdr:col>4</xdr:col>
      <xdr:colOff>962025</xdr:colOff>
      <xdr:row>8</xdr:row>
      <xdr:rowOff>76200</xdr:rowOff>
    </xdr:to>
    <xdr:sp>
      <xdr:nvSpPr>
        <xdr:cNvPr id="10" name="Line 10"/>
        <xdr:cNvSpPr>
          <a:spLocks/>
        </xdr:cNvSpPr>
      </xdr:nvSpPr>
      <xdr:spPr>
        <a:xfrm>
          <a:off x="1790700" y="103822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85</xdr:row>
      <xdr:rowOff>76200</xdr:rowOff>
    </xdr:from>
    <xdr:to>
      <xdr:col>4</xdr:col>
      <xdr:colOff>962025</xdr:colOff>
      <xdr:row>85</xdr:row>
      <xdr:rowOff>76200</xdr:rowOff>
    </xdr:to>
    <xdr:sp>
      <xdr:nvSpPr>
        <xdr:cNvPr id="11" name="Line 11"/>
        <xdr:cNvSpPr>
          <a:spLocks/>
        </xdr:cNvSpPr>
      </xdr:nvSpPr>
      <xdr:spPr>
        <a:xfrm>
          <a:off x="1790700" y="1128712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85</xdr:row>
      <xdr:rowOff>38100</xdr:rowOff>
    </xdr:from>
    <xdr:to>
      <xdr:col>17</xdr:col>
      <xdr:colOff>0</xdr:colOff>
      <xdr:row>87</xdr:row>
      <xdr:rowOff>95250</xdr:rowOff>
    </xdr:to>
    <xdr:sp>
      <xdr:nvSpPr>
        <xdr:cNvPr id="12" name="Text 23"/>
        <xdr:cNvSpPr txBox="1">
          <a:spLocks noChangeArrowheads="1"/>
        </xdr:cNvSpPr>
      </xdr:nvSpPr>
      <xdr:spPr>
        <a:xfrm>
          <a:off x="8829675" y="11249025"/>
          <a:ext cx="476250" cy="333375"/>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20</xdr:col>
      <xdr:colOff>28575</xdr:colOff>
      <xdr:row>86</xdr:row>
      <xdr:rowOff>28575</xdr:rowOff>
    </xdr:from>
    <xdr:to>
      <xdr:col>20</xdr:col>
      <xdr:colOff>504825</xdr:colOff>
      <xdr:row>87</xdr:row>
      <xdr:rowOff>85725</xdr:rowOff>
    </xdr:to>
    <xdr:sp>
      <xdr:nvSpPr>
        <xdr:cNvPr id="13" name="Text 24"/>
        <xdr:cNvSpPr txBox="1">
          <a:spLocks noChangeArrowheads="1"/>
        </xdr:cNvSpPr>
      </xdr:nvSpPr>
      <xdr:spPr>
        <a:xfrm>
          <a:off x="10791825" y="11391900"/>
          <a:ext cx="476250" cy="1809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38100</xdr:colOff>
      <xdr:row>85</xdr:row>
      <xdr:rowOff>19050</xdr:rowOff>
    </xdr:from>
    <xdr:to>
      <xdr:col>12</xdr:col>
      <xdr:colOff>495300</xdr:colOff>
      <xdr:row>87</xdr:row>
      <xdr:rowOff>95250</xdr:rowOff>
    </xdr:to>
    <xdr:sp>
      <xdr:nvSpPr>
        <xdr:cNvPr id="14" name="Text 25"/>
        <xdr:cNvSpPr txBox="1">
          <a:spLocks noChangeArrowheads="1"/>
        </xdr:cNvSpPr>
      </xdr:nvSpPr>
      <xdr:spPr>
        <a:xfrm>
          <a:off x="6819900" y="11229975"/>
          <a:ext cx="457200" cy="352425"/>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16</xdr:col>
      <xdr:colOff>28575</xdr:colOff>
      <xdr:row>8</xdr:row>
      <xdr:rowOff>28575</xdr:rowOff>
    </xdr:from>
    <xdr:to>
      <xdr:col>17</xdr:col>
      <xdr:colOff>0</xdr:colOff>
      <xdr:row>10</xdr:row>
      <xdr:rowOff>95250</xdr:rowOff>
    </xdr:to>
    <xdr:sp>
      <xdr:nvSpPr>
        <xdr:cNvPr id="15" name="Text 28"/>
        <xdr:cNvSpPr txBox="1">
          <a:spLocks noChangeArrowheads="1"/>
        </xdr:cNvSpPr>
      </xdr:nvSpPr>
      <xdr:spPr>
        <a:xfrm>
          <a:off x="8829675" y="990600"/>
          <a:ext cx="476250" cy="342900"/>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20</xdr:col>
      <xdr:colOff>28575</xdr:colOff>
      <xdr:row>9</xdr:row>
      <xdr:rowOff>28575</xdr:rowOff>
    </xdr:from>
    <xdr:to>
      <xdr:col>20</xdr:col>
      <xdr:colOff>495300</xdr:colOff>
      <xdr:row>10</xdr:row>
      <xdr:rowOff>85725</xdr:rowOff>
    </xdr:to>
    <xdr:sp>
      <xdr:nvSpPr>
        <xdr:cNvPr id="16" name="Text 29"/>
        <xdr:cNvSpPr txBox="1">
          <a:spLocks noChangeArrowheads="1"/>
        </xdr:cNvSpPr>
      </xdr:nvSpPr>
      <xdr:spPr>
        <a:xfrm>
          <a:off x="10791825" y="1143000"/>
          <a:ext cx="466725" cy="1809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28575</xdr:colOff>
      <xdr:row>8</xdr:row>
      <xdr:rowOff>28575</xdr:rowOff>
    </xdr:from>
    <xdr:to>
      <xdr:col>12</xdr:col>
      <xdr:colOff>485775</xdr:colOff>
      <xdr:row>10</xdr:row>
      <xdr:rowOff>85725</xdr:rowOff>
    </xdr:to>
    <xdr:sp>
      <xdr:nvSpPr>
        <xdr:cNvPr id="17" name="Text 30"/>
        <xdr:cNvSpPr txBox="1">
          <a:spLocks noChangeArrowheads="1"/>
        </xdr:cNvSpPr>
      </xdr:nvSpPr>
      <xdr:spPr>
        <a:xfrm>
          <a:off x="6810375" y="990600"/>
          <a:ext cx="457200" cy="333375"/>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9</xdr:row>
      <xdr:rowOff>85725</xdr:rowOff>
    </xdr:from>
    <xdr:to>
      <xdr:col>2</xdr:col>
      <xdr:colOff>1000125</xdr:colOff>
      <xdr:row>9</xdr:row>
      <xdr:rowOff>85725</xdr:rowOff>
    </xdr:to>
    <xdr:sp>
      <xdr:nvSpPr>
        <xdr:cNvPr id="1" name="Line 1"/>
        <xdr:cNvSpPr>
          <a:spLocks/>
        </xdr:cNvSpPr>
      </xdr:nvSpPr>
      <xdr:spPr>
        <a:xfrm>
          <a:off x="1123950" y="127635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7</xdr:row>
      <xdr:rowOff>19050</xdr:rowOff>
    </xdr:from>
    <xdr:to>
      <xdr:col>9</xdr:col>
      <xdr:colOff>361950</xdr:colOff>
      <xdr:row>8</xdr:row>
      <xdr:rowOff>114300</xdr:rowOff>
    </xdr:to>
    <xdr:sp>
      <xdr:nvSpPr>
        <xdr:cNvPr id="2" name="Text 20"/>
        <xdr:cNvSpPr txBox="1">
          <a:spLocks noChangeArrowheads="1"/>
        </xdr:cNvSpPr>
      </xdr:nvSpPr>
      <xdr:spPr>
        <a:xfrm>
          <a:off x="3533775" y="942975"/>
          <a:ext cx="1171575"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7</xdr:row>
      <xdr:rowOff>19050</xdr:rowOff>
    </xdr:from>
    <xdr:to>
      <xdr:col>12</xdr:col>
      <xdr:colOff>352425</xdr:colOff>
      <xdr:row>8</xdr:row>
      <xdr:rowOff>114300</xdr:rowOff>
    </xdr:to>
    <xdr:sp>
      <xdr:nvSpPr>
        <xdr:cNvPr id="3" name="Text 20"/>
        <xdr:cNvSpPr txBox="1">
          <a:spLocks noChangeArrowheads="1"/>
        </xdr:cNvSpPr>
      </xdr:nvSpPr>
      <xdr:spPr>
        <a:xfrm>
          <a:off x="4781550" y="942975"/>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7</xdr:col>
      <xdr:colOff>28575</xdr:colOff>
      <xdr:row>84</xdr:row>
      <xdr:rowOff>38100</xdr:rowOff>
    </xdr:from>
    <xdr:to>
      <xdr:col>9</xdr:col>
      <xdr:colOff>323850</xdr:colOff>
      <xdr:row>85</xdr:row>
      <xdr:rowOff>104775</xdr:rowOff>
    </xdr:to>
    <xdr:sp>
      <xdr:nvSpPr>
        <xdr:cNvPr id="4" name="Text 20"/>
        <xdr:cNvSpPr txBox="1">
          <a:spLocks noChangeArrowheads="1"/>
        </xdr:cNvSpPr>
      </xdr:nvSpPr>
      <xdr:spPr>
        <a:xfrm>
          <a:off x="3524250" y="10839450"/>
          <a:ext cx="1143000" cy="19050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84</xdr:row>
      <xdr:rowOff>19050</xdr:rowOff>
    </xdr:from>
    <xdr:to>
      <xdr:col>12</xdr:col>
      <xdr:colOff>352425</xdr:colOff>
      <xdr:row>85</xdr:row>
      <xdr:rowOff>114300</xdr:rowOff>
    </xdr:to>
    <xdr:sp>
      <xdr:nvSpPr>
        <xdr:cNvPr id="5" name="Text 20"/>
        <xdr:cNvSpPr txBox="1">
          <a:spLocks noChangeArrowheads="1"/>
        </xdr:cNvSpPr>
      </xdr:nvSpPr>
      <xdr:spPr>
        <a:xfrm>
          <a:off x="4781550" y="10820400"/>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7</xdr:col>
      <xdr:colOff>19050</xdr:colOff>
      <xdr:row>161</xdr:row>
      <xdr:rowOff>19050</xdr:rowOff>
    </xdr:from>
    <xdr:to>
      <xdr:col>9</xdr:col>
      <xdr:colOff>333375</xdr:colOff>
      <xdr:row>162</xdr:row>
      <xdr:rowOff>114300</xdr:rowOff>
    </xdr:to>
    <xdr:sp>
      <xdr:nvSpPr>
        <xdr:cNvPr id="6" name="Text 20"/>
        <xdr:cNvSpPr txBox="1">
          <a:spLocks noChangeArrowheads="1"/>
        </xdr:cNvSpPr>
      </xdr:nvSpPr>
      <xdr:spPr>
        <a:xfrm>
          <a:off x="3514725" y="20621625"/>
          <a:ext cx="1162050"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38100</xdr:colOff>
      <xdr:row>161</xdr:row>
      <xdr:rowOff>19050</xdr:rowOff>
    </xdr:from>
    <xdr:to>
      <xdr:col>12</xdr:col>
      <xdr:colOff>352425</xdr:colOff>
      <xdr:row>162</xdr:row>
      <xdr:rowOff>114300</xdr:rowOff>
    </xdr:to>
    <xdr:sp>
      <xdr:nvSpPr>
        <xdr:cNvPr id="7" name="Text 20"/>
        <xdr:cNvSpPr txBox="1">
          <a:spLocks noChangeArrowheads="1"/>
        </xdr:cNvSpPr>
      </xdr:nvSpPr>
      <xdr:spPr>
        <a:xfrm>
          <a:off x="4791075" y="20621625"/>
          <a:ext cx="1143000"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7</xdr:col>
      <xdr:colOff>38100</xdr:colOff>
      <xdr:row>234</xdr:row>
      <xdr:rowOff>28575</xdr:rowOff>
    </xdr:from>
    <xdr:to>
      <xdr:col>9</xdr:col>
      <xdr:colOff>333375</xdr:colOff>
      <xdr:row>235</xdr:row>
      <xdr:rowOff>104775</xdr:rowOff>
    </xdr:to>
    <xdr:sp>
      <xdr:nvSpPr>
        <xdr:cNvPr id="8" name="Text 20"/>
        <xdr:cNvSpPr txBox="1">
          <a:spLocks noChangeArrowheads="1"/>
        </xdr:cNvSpPr>
      </xdr:nvSpPr>
      <xdr:spPr>
        <a:xfrm>
          <a:off x="3533775" y="2977515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38100</xdr:colOff>
      <xdr:row>234</xdr:row>
      <xdr:rowOff>19050</xdr:rowOff>
    </xdr:from>
    <xdr:to>
      <xdr:col>12</xdr:col>
      <xdr:colOff>361950</xdr:colOff>
      <xdr:row>235</xdr:row>
      <xdr:rowOff>114300</xdr:rowOff>
    </xdr:to>
    <xdr:sp>
      <xdr:nvSpPr>
        <xdr:cNvPr id="9" name="Text 20"/>
        <xdr:cNvSpPr txBox="1">
          <a:spLocks noChangeArrowheads="1"/>
        </xdr:cNvSpPr>
      </xdr:nvSpPr>
      <xdr:spPr>
        <a:xfrm>
          <a:off x="4791075" y="29765625"/>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7</xdr:col>
      <xdr:colOff>28575</xdr:colOff>
      <xdr:row>307</xdr:row>
      <xdr:rowOff>19050</xdr:rowOff>
    </xdr:from>
    <xdr:to>
      <xdr:col>9</xdr:col>
      <xdr:colOff>323850</xdr:colOff>
      <xdr:row>308</xdr:row>
      <xdr:rowOff>114300</xdr:rowOff>
    </xdr:to>
    <xdr:sp>
      <xdr:nvSpPr>
        <xdr:cNvPr id="10" name="Text 20"/>
        <xdr:cNvSpPr txBox="1">
          <a:spLocks noChangeArrowheads="1"/>
        </xdr:cNvSpPr>
      </xdr:nvSpPr>
      <xdr:spPr>
        <a:xfrm>
          <a:off x="3524250" y="39490650"/>
          <a:ext cx="1143000"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38100</xdr:colOff>
      <xdr:row>307</xdr:row>
      <xdr:rowOff>19050</xdr:rowOff>
    </xdr:from>
    <xdr:to>
      <xdr:col>12</xdr:col>
      <xdr:colOff>361950</xdr:colOff>
      <xdr:row>308</xdr:row>
      <xdr:rowOff>114300</xdr:rowOff>
    </xdr:to>
    <xdr:sp>
      <xdr:nvSpPr>
        <xdr:cNvPr id="11" name="Text 20"/>
        <xdr:cNvSpPr txBox="1">
          <a:spLocks noChangeArrowheads="1"/>
        </xdr:cNvSpPr>
      </xdr:nvSpPr>
      <xdr:spPr>
        <a:xfrm>
          <a:off x="4791075" y="39490650"/>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800100</xdr:colOff>
      <xdr:row>86</xdr:row>
      <xdr:rowOff>76200</xdr:rowOff>
    </xdr:from>
    <xdr:to>
      <xdr:col>2</xdr:col>
      <xdr:colOff>1038225</xdr:colOff>
      <xdr:row>86</xdr:row>
      <xdr:rowOff>76200</xdr:rowOff>
    </xdr:to>
    <xdr:sp>
      <xdr:nvSpPr>
        <xdr:cNvPr id="12" name="Line 12"/>
        <xdr:cNvSpPr>
          <a:spLocks/>
        </xdr:cNvSpPr>
      </xdr:nvSpPr>
      <xdr:spPr>
        <a:xfrm>
          <a:off x="1162050" y="1114425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84</xdr:row>
      <xdr:rowOff>19050</xdr:rowOff>
    </xdr:from>
    <xdr:to>
      <xdr:col>9</xdr:col>
      <xdr:colOff>361950</xdr:colOff>
      <xdr:row>85</xdr:row>
      <xdr:rowOff>114300</xdr:rowOff>
    </xdr:to>
    <xdr:sp>
      <xdr:nvSpPr>
        <xdr:cNvPr id="13" name="Text 20"/>
        <xdr:cNvSpPr txBox="1">
          <a:spLocks noChangeArrowheads="1"/>
        </xdr:cNvSpPr>
      </xdr:nvSpPr>
      <xdr:spPr>
        <a:xfrm>
          <a:off x="3533775" y="10820400"/>
          <a:ext cx="1171575"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84</xdr:row>
      <xdr:rowOff>19050</xdr:rowOff>
    </xdr:from>
    <xdr:to>
      <xdr:col>12</xdr:col>
      <xdr:colOff>352425</xdr:colOff>
      <xdr:row>85</xdr:row>
      <xdr:rowOff>114300</xdr:rowOff>
    </xdr:to>
    <xdr:sp>
      <xdr:nvSpPr>
        <xdr:cNvPr id="14" name="Text 20"/>
        <xdr:cNvSpPr txBox="1">
          <a:spLocks noChangeArrowheads="1"/>
        </xdr:cNvSpPr>
      </xdr:nvSpPr>
      <xdr:spPr>
        <a:xfrm>
          <a:off x="4781550" y="10820400"/>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742950</xdr:colOff>
      <xdr:row>163</xdr:row>
      <xdr:rowOff>76200</xdr:rowOff>
    </xdr:from>
    <xdr:to>
      <xdr:col>2</xdr:col>
      <xdr:colOff>981075</xdr:colOff>
      <xdr:row>163</xdr:row>
      <xdr:rowOff>76200</xdr:rowOff>
    </xdr:to>
    <xdr:sp>
      <xdr:nvSpPr>
        <xdr:cNvPr id="15" name="Line 15"/>
        <xdr:cNvSpPr>
          <a:spLocks/>
        </xdr:cNvSpPr>
      </xdr:nvSpPr>
      <xdr:spPr>
        <a:xfrm>
          <a:off x="1104900" y="209454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161</xdr:row>
      <xdr:rowOff>19050</xdr:rowOff>
    </xdr:from>
    <xdr:to>
      <xdr:col>9</xdr:col>
      <xdr:colOff>361950</xdr:colOff>
      <xdr:row>162</xdr:row>
      <xdr:rowOff>114300</xdr:rowOff>
    </xdr:to>
    <xdr:sp>
      <xdr:nvSpPr>
        <xdr:cNvPr id="16" name="Text 20"/>
        <xdr:cNvSpPr txBox="1">
          <a:spLocks noChangeArrowheads="1"/>
        </xdr:cNvSpPr>
      </xdr:nvSpPr>
      <xdr:spPr>
        <a:xfrm>
          <a:off x="3533775" y="20621625"/>
          <a:ext cx="1171575"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161</xdr:row>
      <xdr:rowOff>19050</xdr:rowOff>
    </xdr:from>
    <xdr:to>
      <xdr:col>12</xdr:col>
      <xdr:colOff>352425</xdr:colOff>
      <xdr:row>162</xdr:row>
      <xdr:rowOff>114300</xdr:rowOff>
    </xdr:to>
    <xdr:sp>
      <xdr:nvSpPr>
        <xdr:cNvPr id="17" name="Text 20"/>
        <xdr:cNvSpPr txBox="1">
          <a:spLocks noChangeArrowheads="1"/>
        </xdr:cNvSpPr>
      </xdr:nvSpPr>
      <xdr:spPr>
        <a:xfrm>
          <a:off x="4781550" y="20621625"/>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704850</xdr:colOff>
      <xdr:row>236</xdr:row>
      <xdr:rowOff>76200</xdr:rowOff>
    </xdr:from>
    <xdr:to>
      <xdr:col>2</xdr:col>
      <xdr:colOff>942975</xdr:colOff>
      <xdr:row>236</xdr:row>
      <xdr:rowOff>76200</xdr:rowOff>
    </xdr:to>
    <xdr:sp>
      <xdr:nvSpPr>
        <xdr:cNvPr id="18" name="Line 18"/>
        <xdr:cNvSpPr>
          <a:spLocks/>
        </xdr:cNvSpPr>
      </xdr:nvSpPr>
      <xdr:spPr>
        <a:xfrm>
          <a:off x="1066800" y="300894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234</xdr:row>
      <xdr:rowOff>19050</xdr:rowOff>
    </xdr:from>
    <xdr:to>
      <xdr:col>9</xdr:col>
      <xdr:colOff>361950</xdr:colOff>
      <xdr:row>235</xdr:row>
      <xdr:rowOff>114300</xdr:rowOff>
    </xdr:to>
    <xdr:sp>
      <xdr:nvSpPr>
        <xdr:cNvPr id="19" name="Text 20"/>
        <xdr:cNvSpPr txBox="1">
          <a:spLocks noChangeArrowheads="1"/>
        </xdr:cNvSpPr>
      </xdr:nvSpPr>
      <xdr:spPr>
        <a:xfrm>
          <a:off x="3533775" y="29765625"/>
          <a:ext cx="1171575"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234</xdr:row>
      <xdr:rowOff>19050</xdr:rowOff>
    </xdr:from>
    <xdr:to>
      <xdr:col>12</xdr:col>
      <xdr:colOff>352425</xdr:colOff>
      <xdr:row>235</xdr:row>
      <xdr:rowOff>114300</xdr:rowOff>
    </xdr:to>
    <xdr:sp>
      <xdr:nvSpPr>
        <xdr:cNvPr id="20" name="Text 20"/>
        <xdr:cNvSpPr txBox="1">
          <a:spLocks noChangeArrowheads="1"/>
        </xdr:cNvSpPr>
      </xdr:nvSpPr>
      <xdr:spPr>
        <a:xfrm>
          <a:off x="4781550" y="29765625"/>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762000</xdr:colOff>
      <xdr:row>309</xdr:row>
      <xdr:rowOff>76200</xdr:rowOff>
    </xdr:from>
    <xdr:to>
      <xdr:col>2</xdr:col>
      <xdr:colOff>1000125</xdr:colOff>
      <xdr:row>309</xdr:row>
      <xdr:rowOff>76200</xdr:rowOff>
    </xdr:to>
    <xdr:sp>
      <xdr:nvSpPr>
        <xdr:cNvPr id="21" name="Line 21"/>
        <xdr:cNvSpPr>
          <a:spLocks/>
        </xdr:cNvSpPr>
      </xdr:nvSpPr>
      <xdr:spPr>
        <a:xfrm>
          <a:off x="1123950" y="39814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307</xdr:row>
      <xdr:rowOff>19050</xdr:rowOff>
    </xdr:from>
    <xdr:to>
      <xdr:col>9</xdr:col>
      <xdr:colOff>361950</xdr:colOff>
      <xdr:row>308</xdr:row>
      <xdr:rowOff>114300</xdr:rowOff>
    </xdr:to>
    <xdr:sp>
      <xdr:nvSpPr>
        <xdr:cNvPr id="22" name="Text 20"/>
        <xdr:cNvSpPr txBox="1">
          <a:spLocks noChangeArrowheads="1"/>
        </xdr:cNvSpPr>
      </xdr:nvSpPr>
      <xdr:spPr>
        <a:xfrm>
          <a:off x="3533775" y="39490650"/>
          <a:ext cx="1171575" cy="2190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10</xdr:col>
      <xdr:colOff>28575</xdr:colOff>
      <xdr:row>307</xdr:row>
      <xdr:rowOff>19050</xdr:rowOff>
    </xdr:from>
    <xdr:to>
      <xdr:col>12</xdr:col>
      <xdr:colOff>352425</xdr:colOff>
      <xdr:row>308</xdr:row>
      <xdr:rowOff>114300</xdr:rowOff>
    </xdr:to>
    <xdr:sp>
      <xdr:nvSpPr>
        <xdr:cNvPr id="23" name="Text 20"/>
        <xdr:cNvSpPr txBox="1">
          <a:spLocks noChangeArrowheads="1"/>
        </xdr:cNvSpPr>
      </xdr:nvSpPr>
      <xdr:spPr>
        <a:xfrm>
          <a:off x="4781550" y="39490650"/>
          <a:ext cx="115252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8</xdr:row>
      <xdr:rowOff>76200</xdr:rowOff>
    </xdr:from>
    <xdr:to>
      <xdr:col>2</xdr:col>
      <xdr:colOff>1038225</xdr:colOff>
      <xdr:row>8</xdr:row>
      <xdr:rowOff>76200</xdr:rowOff>
    </xdr:to>
    <xdr:sp>
      <xdr:nvSpPr>
        <xdr:cNvPr id="1" name="Line 1"/>
        <xdr:cNvSpPr>
          <a:spLocks/>
        </xdr:cNvSpPr>
      </xdr:nvSpPr>
      <xdr:spPr>
        <a:xfrm>
          <a:off x="1076325" y="11430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87</xdr:row>
      <xdr:rowOff>85725</xdr:rowOff>
    </xdr:from>
    <xdr:to>
      <xdr:col>2</xdr:col>
      <xdr:colOff>1038225</xdr:colOff>
      <xdr:row>87</xdr:row>
      <xdr:rowOff>85725</xdr:rowOff>
    </xdr:to>
    <xdr:sp>
      <xdr:nvSpPr>
        <xdr:cNvPr id="2" name="Line 2"/>
        <xdr:cNvSpPr>
          <a:spLocks/>
        </xdr:cNvSpPr>
      </xdr:nvSpPr>
      <xdr:spPr>
        <a:xfrm>
          <a:off x="1114425" y="11610975"/>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166</xdr:row>
      <xdr:rowOff>85725</xdr:rowOff>
    </xdr:from>
    <xdr:to>
      <xdr:col>2</xdr:col>
      <xdr:colOff>1038225</xdr:colOff>
      <xdr:row>166</xdr:row>
      <xdr:rowOff>85725</xdr:rowOff>
    </xdr:to>
    <xdr:sp>
      <xdr:nvSpPr>
        <xdr:cNvPr id="3" name="Line 3"/>
        <xdr:cNvSpPr>
          <a:spLocks/>
        </xdr:cNvSpPr>
      </xdr:nvSpPr>
      <xdr:spPr>
        <a:xfrm>
          <a:off x="1114425" y="2207895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245</xdr:row>
      <xdr:rowOff>85725</xdr:rowOff>
    </xdr:from>
    <xdr:to>
      <xdr:col>2</xdr:col>
      <xdr:colOff>1038225</xdr:colOff>
      <xdr:row>245</xdr:row>
      <xdr:rowOff>85725</xdr:rowOff>
    </xdr:to>
    <xdr:sp>
      <xdr:nvSpPr>
        <xdr:cNvPr id="4" name="Line 4"/>
        <xdr:cNvSpPr>
          <a:spLocks/>
        </xdr:cNvSpPr>
      </xdr:nvSpPr>
      <xdr:spPr>
        <a:xfrm>
          <a:off x="1114425" y="3242310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317</xdr:row>
      <xdr:rowOff>85725</xdr:rowOff>
    </xdr:from>
    <xdr:to>
      <xdr:col>2</xdr:col>
      <xdr:colOff>1038225</xdr:colOff>
      <xdr:row>317</xdr:row>
      <xdr:rowOff>85725</xdr:rowOff>
    </xdr:to>
    <xdr:sp>
      <xdr:nvSpPr>
        <xdr:cNvPr id="5" name="Line 5"/>
        <xdr:cNvSpPr>
          <a:spLocks/>
        </xdr:cNvSpPr>
      </xdr:nvSpPr>
      <xdr:spPr>
        <a:xfrm>
          <a:off x="1114425" y="41957625"/>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6</xdr:row>
      <xdr:rowOff>19050</xdr:rowOff>
    </xdr:from>
    <xdr:to>
      <xdr:col>7</xdr:col>
      <xdr:colOff>542925</xdr:colOff>
      <xdr:row>7</xdr:row>
      <xdr:rowOff>104775</xdr:rowOff>
    </xdr:to>
    <xdr:sp>
      <xdr:nvSpPr>
        <xdr:cNvPr id="6" name="Text 20"/>
        <xdr:cNvSpPr txBox="1">
          <a:spLocks noChangeArrowheads="1"/>
        </xdr:cNvSpPr>
      </xdr:nvSpPr>
      <xdr:spPr>
        <a:xfrm>
          <a:off x="3400425" y="857250"/>
          <a:ext cx="1095375" cy="20955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66675</xdr:colOff>
      <xdr:row>6</xdr:row>
      <xdr:rowOff>19050</xdr:rowOff>
    </xdr:from>
    <xdr:to>
      <xdr:col>10</xdr:col>
      <xdr:colOff>0</xdr:colOff>
      <xdr:row>7</xdr:row>
      <xdr:rowOff>57150</xdr:rowOff>
    </xdr:to>
    <xdr:sp>
      <xdr:nvSpPr>
        <xdr:cNvPr id="7" name="Text 20"/>
        <xdr:cNvSpPr txBox="1">
          <a:spLocks noChangeArrowheads="1"/>
        </xdr:cNvSpPr>
      </xdr:nvSpPr>
      <xdr:spPr>
        <a:xfrm>
          <a:off x="4600575" y="857250"/>
          <a:ext cx="1095375" cy="1619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47625</xdr:colOff>
      <xdr:row>85</xdr:row>
      <xdr:rowOff>28575</xdr:rowOff>
    </xdr:from>
    <xdr:to>
      <xdr:col>7</xdr:col>
      <xdr:colOff>561975</xdr:colOff>
      <xdr:row>87</xdr:row>
      <xdr:rowOff>0</xdr:rowOff>
    </xdr:to>
    <xdr:sp>
      <xdr:nvSpPr>
        <xdr:cNvPr id="8" name="Text 20"/>
        <xdr:cNvSpPr txBox="1">
          <a:spLocks noChangeArrowheads="1"/>
        </xdr:cNvSpPr>
      </xdr:nvSpPr>
      <xdr:spPr>
        <a:xfrm>
          <a:off x="3419475" y="11344275"/>
          <a:ext cx="1095375" cy="1809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85</xdr:row>
      <xdr:rowOff>28575</xdr:rowOff>
    </xdr:from>
    <xdr:to>
      <xdr:col>9</xdr:col>
      <xdr:colOff>542925</xdr:colOff>
      <xdr:row>87</xdr:row>
      <xdr:rowOff>0</xdr:rowOff>
    </xdr:to>
    <xdr:sp>
      <xdr:nvSpPr>
        <xdr:cNvPr id="9" name="Text 20"/>
        <xdr:cNvSpPr txBox="1">
          <a:spLocks noChangeArrowheads="1"/>
        </xdr:cNvSpPr>
      </xdr:nvSpPr>
      <xdr:spPr>
        <a:xfrm>
          <a:off x="4562475" y="11344275"/>
          <a:ext cx="1095375" cy="1809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38100</xdr:colOff>
      <xdr:row>164</xdr:row>
      <xdr:rowOff>19050</xdr:rowOff>
    </xdr:from>
    <xdr:to>
      <xdr:col>7</xdr:col>
      <xdr:colOff>552450</xdr:colOff>
      <xdr:row>165</xdr:row>
      <xdr:rowOff>95250</xdr:rowOff>
    </xdr:to>
    <xdr:sp>
      <xdr:nvSpPr>
        <xdr:cNvPr id="10" name="Text 20"/>
        <xdr:cNvSpPr txBox="1">
          <a:spLocks noChangeArrowheads="1"/>
        </xdr:cNvSpPr>
      </xdr:nvSpPr>
      <xdr:spPr>
        <a:xfrm>
          <a:off x="3409950" y="2179320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47625</xdr:colOff>
      <xdr:row>164</xdr:row>
      <xdr:rowOff>28575</xdr:rowOff>
    </xdr:from>
    <xdr:to>
      <xdr:col>9</xdr:col>
      <xdr:colOff>561975</xdr:colOff>
      <xdr:row>166</xdr:row>
      <xdr:rowOff>0</xdr:rowOff>
    </xdr:to>
    <xdr:sp>
      <xdr:nvSpPr>
        <xdr:cNvPr id="11" name="Text 20"/>
        <xdr:cNvSpPr txBox="1">
          <a:spLocks noChangeArrowheads="1"/>
        </xdr:cNvSpPr>
      </xdr:nvSpPr>
      <xdr:spPr>
        <a:xfrm>
          <a:off x="4581525" y="21802725"/>
          <a:ext cx="1095375" cy="19050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47625</xdr:colOff>
      <xdr:row>243</xdr:row>
      <xdr:rowOff>19050</xdr:rowOff>
    </xdr:from>
    <xdr:to>
      <xdr:col>7</xdr:col>
      <xdr:colOff>561975</xdr:colOff>
      <xdr:row>244</xdr:row>
      <xdr:rowOff>95250</xdr:rowOff>
    </xdr:to>
    <xdr:sp>
      <xdr:nvSpPr>
        <xdr:cNvPr id="12" name="Text 20"/>
        <xdr:cNvSpPr txBox="1">
          <a:spLocks noChangeArrowheads="1"/>
        </xdr:cNvSpPr>
      </xdr:nvSpPr>
      <xdr:spPr>
        <a:xfrm>
          <a:off x="3419475" y="3213735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38100</xdr:colOff>
      <xdr:row>243</xdr:row>
      <xdr:rowOff>28575</xdr:rowOff>
    </xdr:from>
    <xdr:to>
      <xdr:col>9</xdr:col>
      <xdr:colOff>552450</xdr:colOff>
      <xdr:row>245</xdr:row>
      <xdr:rowOff>0</xdr:rowOff>
    </xdr:to>
    <xdr:sp>
      <xdr:nvSpPr>
        <xdr:cNvPr id="13" name="Text 20"/>
        <xdr:cNvSpPr txBox="1">
          <a:spLocks noChangeArrowheads="1"/>
        </xdr:cNvSpPr>
      </xdr:nvSpPr>
      <xdr:spPr>
        <a:xfrm>
          <a:off x="4572000" y="32146875"/>
          <a:ext cx="1095375" cy="19050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38100</xdr:colOff>
      <xdr:row>315</xdr:row>
      <xdr:rowOff>19050</xdr:rowOff>
    </xdr:from>
    <xdr:to>
      <xdr:col>7</xdr:col>
      <xdr:colOff>552450</xdr:colOff>
      <xdr:row>316</xdr:row>
      <xdr:rowOff>95250</xdr:rowOff>
    </xdr:to>
    <xdr:sp>
      <xdr:nvSpPr>
        <xdr:cNvPr id="14" name="Text 20"/>
        <xdr:cNvSpPr txBox="1">
          <a:spLocks noChangeArrowheads="1"/>
        </xdr:cNvSpPr>
      </xdr:nvSpPr>
      <xdr:spPr>
        <a:xfrm>
          <a:off x="3409950" y="41671875"/>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38100</xdr:colOff>
      <xdr:row>315</xdr:row>
      <xdr:rowOff>19050</xdr:rowOff>
    </xdr:from>
    <xdr:to>
      <xdr:col>9</xdr:col>
      <xdr:colOff>552450</xdr:colOff>
      <xdr:row>316</xdr:row>
      <xdr:rowOff>95250</xdr:rowOff>
    </xdr:to>
    <xdr:sp>
      <xdr:nvSpPr>
        <xdr:cNvPr id="15" name="Text 20"/>
        <xdr:cNvSpPr txBox="1">
          <a:spLocks noChangeArrowheads="1"/>
        </xdr:cNvSpPr>
      </xdr:nvSpPr>
      <xdr:spPr>
        <a:xfrm>
          <a:off x="4572000" y="41671875"/>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28575</xdr:colOff>
      <xdr:row>85</xdr:row>
      <xdr:rowOff>19050</xdr:rowOff>
    </xdr:from>
    <xdr:to>
      <xdr:col>7</xdr:col>
      <xdr:colOff>542925</xdr:colOff>
      <xdr:row>86</xdr:row>
      <xdr:rowOff>85725</xdr:rowOff>
    </xdr:to>
    <xdr:sp>
      <xdr:nvSpPr>
        <xdr:cNvPr id="16" name="Text 20"/>
        <xdr:cNvSpPr txBox="1">
          <a:spLocks noChangeArrowheads="1"/>
        </xdr:cNvSpPr>
      </xdr:nvSpPr>
      <xdr:spPr>
        <a:xfrm>
          <a:off x="3400425" y="11334750"/>
          <a:ext cx="1095375" cy="19050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66675</xdr:colOff>
      <xdr:row>85</xdr:row>
      <xdr:rowOff>19050</xdr:rowOff>
    </xdr:from>
    <xdr:to>
      <xdr:col>10</xdr:col>
      <xdr:colOff>0</xdr:colOff>
      <xdr:row>86</xdr:row>
      <xdr:rowOff>85725</xdr:rowOff>
    </xdr:to>
    <xdr:sp>
      <xdr:nvSpPr>
        <xdr:cNvPr id="17" name="Text 20"/>
        <xdr:cNvSpPr txBox="1">
          <a:spLocks noChangeArrowheads="1"/>
        </xdr:cNvSpPr>
      </xdr:nvSpPr>
      <xdr:spPr>
        <a:xfrm>
          <a:off x="4600575" y="11334750"/>
          <a:ext cx="1095375" cy="19050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28575</xdr:colOff>
      <xdr:row>164</xdr:row>
      <xdr:rowOff>19050</xdr:rowOff>
    </xdr:from>
    <xdr:to>
      <xdr:col>7</xdr:col>
      <xdr:colOff>542925</xdr:colOff>
      <xdr:row>165</xdr:row>
      <xdr:rowOff>95250</xdr:rowOff>
    </xdr:to>
    <xdr:sp>
      <xdr:nvSpPr>
        <xdr:cNvPr id="18" name="Text 20"/>
        <xdr:cNvSpPr txBox="1">
          <a:spLocks noChangeArrowheads="1"/>
        </xdr:cNvSpPr>
      </xdr:nvSpPr>
      <xdr:spPr>
        <a:xfrm>
          <a:off x="3400425" y="2179320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66675</xdr:colOff>
      <xdr:row>164</xdr:row>
      <xdr:rowOff>19050</xdr:rowOff>
    </xdr:from>
    <xdr:to>
      <xdr:col>10</xdr:col>
      <xdr:colOff>0</xdr:colOff>
      <xdr:row>165</xdr:row>
      <xdr:rowOff>95250</xdr:rowOff>
    </xdr:to>
    <xdr:sp>
      <xdr:nvSpPr>
        <xdr:cNvPr id="19" name="Text 20"/>
        <xdr:cNvSpPr txBox="1">
          <a:spLocks noChangeArrowheads="1"/>
        </xdr:cNvSpPr>
      </xdr:nvSpPr>
      <xdr:spPr>
        <a:xfrm>
          <a:off x="4600575" y="2179320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28575</xdr:colOff>
      <xdr:row>243</xdr:row>
      <xdr:rowOff>19050</xdr:rowOff>
    </xdr:from>
    <xdr:to>
      <xdr:col>7</xdr:col>
      <xdr:colOff>542925</xdr:colOff>
      <xdr:row>244</xdr:row>
      <xdr:rowOff>95250</xdr:rowOff>
    </xdr:to>
    <xdr:sp>
      <xdr:nvSpPr>
        <xdr:cNvPr id="20" name="Text 20"/>
        <xdr:cNvSpPr txBox="1">
          <a:spLocks noChangeArrowheads="1"/>
        </xdr:cNvSpPr>
      </xdr:nvSpPr>
      <xdr:spPr>
        <a:xfrm>
          <a:off x="3400425" y="3213735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66675</xdr:colOff>
      <xdr:row>243</xdr:row>
      <xdr:rowOff>19050</xdr:rowOff>
    </xdr:from>
    <xdr:to>
      <xdr:col>10</xdr:col>
      <xdr:colOff>0</xdr:colOff>
      <xdr:row>244</xdr:row>
      <xdr:rowOff>95250</xdr:rowOff>
    </xdr:to>
    <xdr:sp>
      <xdr:nvSpPr>
        <xdr:cNvPr id="21" name="Text 20"/>
        <xdr:cNvSpPr txBox="1">
          <a:spLocks noChangeArrowheads="1"/>
        </xdr:cNvSpPr>
      </xdr:nvSpPr>
      <xdr:spPr>
        <a:xfrm>
          <a:off x="4600575" y="32137350"/>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28575</xdr:colOff>
      <xdr:row>315</xdr:row>
      <xdr:rowOff>19050</xdr:rowOff>
    </xdr:from>
    <xdr:to>
      <xdr:col>7</xdr:col>
      <xdr:colOff>542925</xdr:colOff>
      <xdr:row>316</xdr:row>
      <xdr:rowOff>95250</xdr:rowOff>
    </xdr:to>
    <xdr:sp>
      <xdr:nvSpPr>
        <xdr:cNvPr id="22" name="Text 20"/>
        <xdr:cNvSpPr txBox="1">
          <a:spLocks noChangeArrowheads="1"/>
        </xdr:cNvSpPr>
      </xdr:nvSpPr>
      <xdr:spPr>
        <a:xfrm>
          <a:off x="3400425" y="41671875"/>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66675</xdr:colOff>
      <xdr:row>315</xdr:row>
      <xdr:rowOff>19050</xdr:rowOff>
    </xdr:from>
    <xdr:to>
      <xdr:col>10</xdr:col>
      <xdr:colOff>0</xdr:colOff>
      <xdr:row>316</xdr:row>
      <xdr:rowOff>95250</xdr:rowOff>
    </xdr:to>
    <xdr:sp>
      <xdr:nvSpPr>
        <xdr:cNvPr id="23" name="Text 20"/>
        <xdr:cNvSpPr txBox="1">
          <a:spLocks noChangeArrowheads="1"/>
        </xdr:cNvSpPr>
      </xdr:nvSpPr>
      <xdr:spPr>
        <a:xfrm>
          <a:off x="4600575" y="41671875"/>
          <a:ext cx="1095375" cy="2000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10</xdr:row>
      <xdr:rowOff>76200</xdr:rowOff>
    </xdr:from>
    <xdr:to>
      <xdr:col>5</xdr:col>
      <xdr:colOff>219075</xdr:colOff>
      <xdr:row>10</xdr:row>
      <xdr:rowOff>76200</xdr:rowOff>
    </xdr:to>
    <xdr:sp>
      <xdr:nvSpPr>
        <xdr:cNvPr id="1" name="Line 1"/>
        <xdr:cNvSpPr>
          <a:spLocks/>
        </xdr:cNvSpPr>
      </xdr:nvSpPr>
      <xdr:spPr>
        <a:xfrm>
          <a:off x="1162050" y="15335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6</xdr:row>
      <xdr:rowOff>28575</xdr:rowOff>
    </xdr:from>
    <xdr:to>
      <xdr:col>10</xdr:col>
      <xdr:colOff>676275</xdr:colOff>
      <xdr:row>7</xdr:row>
      <xdr:rowOff>114300</xdr:rowOff>
    </xdr:to>
    <xdr:sp>
      <xdr:nvSpPr>
        <xdr:cNvPr id="2" name="Text 2"/>
        <xdr:cNvSpPr txBox="1">
          <a:spLocks noChangeArrowheads="1"/>
        </xdr:cNvSpPr>
      </xdr:nvSpPr>
      <xdr:spPr>
        <a:xfrm>
          <a:off x="2514600" y="933450"/>
          <a:ext cx="3457575" cy="22860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11</xdr:col>
      <xdr:colOff>38100</xdr:colOff>
      <xdr:row>6</xdr:row>
      <xdr:rowOff>28575</xdr:rowOff>
    </xdr:from>
    <xdr:to>
      <xdr:col>17</xdr:col>
      <xdr:colOff>666750</xdr:colOff>
      <xdr:row>7</xdr:row>
      <xdr:rowOff>114300</xdr:rowOff>
    </xdr:to>
    <xdr:sp>
      <xdr:nvSpPr>
        <xdr:cNvPr id="3" name="Text 3"/>
        <xdr:cNvSpPr txBox="1">
          <a:spLocks noChangeArrowheads="1"/>
        </xdr:cNvSpPr>
      </xdr:nvSpPr>
      <xdr:spPr>
        <a:xfrm>
          <a:off x="6038850" y="933450"/>
          <a:ext cx="4857750" cy="22860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12</xdr:col>
      <xdr:colOff>47625</xdr:colOff>
      <xdr:row>8</xdr:row>
      <xdr:rowOff>28575</xdr:rowOff>
    </xdr:from>
    <xdr:to>
      <xdr:col>14</xdr:col>
      <xdr:colOff>676275</xdr:colOff>
      <xdr:row>9</xdr:row>
      <xdr:rowOff>95250</xdr:rowOff>
    </xdr:to>
    <xdr:sp>
      <xdr:nvSpPr>
        <xdr:cNvPr id="4" name="Text 4"/>
        <xdr:cNvSpPr txBox="1">
          <a:spLocks noChangeArrowheads="1"/>
        </xdr:cNvSpPr>
      </xdr:nvSpPr>
      <xdr:spPr>
        <a:xfrm>
          <a:off x="6753225" y="1219200"/>
          <a:ext cx="2038350" cy="200025"/>
        </a:xfrm>
        <a:prstGeom prst="rect">
          <a:avLst/>
        </a:prstGeom>
        <a:solidFill>
          <a:srgbClr val="FFFFFF"/>
        </a:solidFill>
        <a:ln w="1" cmpd="sng">
          <a:noFill/>
        </a:ln>
      </xdr:spPr>
      <xdr:txBody>
        <a:bodyPr vertOverflow="clip" wrap="square" anchor="ctr"/>
        <a:p>
          <a:pPr algn="ctr">
            <a:defRPr/>
          </a:pPr>
          <a:r>
            <a:rPr lang="en-US" cap="none" sz="800" b="0" i="0" u="none" baseline="0"/>
            <a:t>mit mindestens der Hälfte</a:t>
          </a:r>
        </a:p>
      </xdr:txBody>
    </xdr:sp>
    <xdr:clientData/>
  </xdr:twoCellAnchor>
  <xdr:twoCellAnchor>
    <xdr:from>
      <xdr:col>15</xdr:col>
      <xdr:colOff>38100</xdr:colOff>
      <xdr:row>8</xdr:row>
      <xdr:rowOff>28575</xdr:rowOff>
    </xdr:from>
    <xdr:to>
      <xdr:col>17</xdr:col>
      <xdr:colOff>666750</xdr:colOff>
      <xdr:row>9</xdr:row>
      <xdr:rowOff>95250</xdr:rowOff>
    </xdr:to>
    <xdr:sp>
      <xdr:nvSpPr>
        <xdr:cNvPr id="5" name="Text 5"/>
        <xdr:cNvSpPr txBox="1">
          <a:spLocks noChangeArrowheads="1"/>
        </xdr:cNvSpPr>
      </xdr:nvSpPr>
      <xdr:spPr>
        <a:xfrm>
          <a:off x="8858250" y="1219200"/>
          <a:ext cx="2038350" cy="200025"/>
        </a:xfrm>
        <a:prstGeom prst="rect">
          <a:avLst/>
        </a:prstGeom>
        <a:solidFill>
          <a:srgbClr val="FFFFFF"/>
        </a:solidFill>
        <a:ln w="1" cmpd="sng">
          <a:noFill/>
        </a:ln>
      </xdr:spPr>
      <xdr:txBody>
        <a:bodyPr vertOverflow="clip" wrap="square" anchor="ctr"/>
        <a:p>
          <a:pPr algn="ctr">
            <a:defRPr/>
          </a:pPr>
          <a:r>
            <a:rPr lang="en-US" cap="none" sz="800" b="0" i="0" u="none" baseline="0"/>
            <a:t>mit weniger als der Hälfte</a:t>
          </a:r>
        </a:p>
      </xdr:txBody>
    </xdr:sp>
    <xdr:clientData/>
  </xdr:twoCellAnchor>
  <xdr:twoCellAnchor>
    <xdr:from>
      <xdr:col>12</xdr:col>
      <xdr:colOff>38100</xdr:colOff>
      <xdr:row>10</xdr:row>
      <xdr:rowOff>28575</xdr:rowOff>
    </xdr:from>
    <xdr:to>
      <xdr:col>17</xdr:col>
      <xdr:colOff>657225</xdr:colOff>
      <xdr:row>11</xdr:row>
      <xdr:rowOff>95250</xdr:rowOff>
    </xdr:to>
    <xdr:sp>
      <xdr:nvSpPr>
        <xdr:cNvPr id="6" name="Text 6"/>
        <xdr:cNvSpPr txBox="1">
          <a:spLocks noChangeArrowheads="1"/>
        </xdr:cNvSpPr>
      </xdr:nvSpPr>
      <xdr:spPr>
        <a:xfrm>
          <a:off x="6743700" y="1485900"/>
          <a:ext cx="4143375" cy="200025"/>
        </a:xfrm>
        <a:prstGeom prst="rect">
          <a:avLst/>
        </a:prstGeom>
        <a:solidFill>
          <a:srgbClr val="FFFFFF"/>
        </a:solidFill>
        <a:ln w="1" cmpd="sng">
          <a:noFill/>
        </a:ln>
      </xdr:spPr>
      <xdr:txBody>
        <a:bodyPr vertOverflow="clip" wrap="square" anchor="ctr"/>
        <a:p>
          <a:pPr algn="ctr">
            <a:defRPr/>
          </a:pPr>
          <a:r>
            <a:rPr lang="en-US" cap="none" sz="800" b="0" i="0" u="none" baseline="0"/>
            <a:t>der regelmäßigen Wochenarbeitszeit</a:t>
          </a:r>
        </a:p>
      </xdr:txBody>
    </xdr:sp>
    <xdr:clientData/>
  </xdr:twoCellAnchor>
  <xdr:twoCellAnchor>
    <xdr:from>
      <xdr:col>13</xdr:col>
      <xdr:colOff>38100</xdr:colOff>
      <xdr:row>13</xdr:row>
      <xdr:rowOff>28575</xdr:rowOff>
    </xdr:from>
    <xdr:to>
      <xdr:col>13</xdr:col>
      <xdr:colOff>676275</xdr:colOff>
      <xdr:row>14</xdr:row>
      <xdr:rowOff>104775</xdr:rowOff>
    </xdr:to>
    <xdr:sp>
      <xdr:nvSpPr>
        <xdr:cNvPr id="7" name="Text 4"/>
        <xdr:cNvSpPr txBox="1">
          <a:spLocks noChangeArrowheads="1"/>
        </xdr:cNvSpPr>
      </xdr:nvSpPr>
      <xdr:spPr>
        <a:xfrm>
          <a:off x="7448550" y="1885950"/>
          <a:ext cx="638175" cy="20955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16</xdr:col>
      <xdr:colOff>38100</xdr:colOff>
      <xdr:row>13</xdr:row>
      <xdr:rowOff>28575</xdr:rowOff>
    </xdr:from>
    <xdr:to>
      <xdr:col>16</xdr:col>
      <xdr:colOff>676275</xdr:colOff>
      <xdr:row>14</xdr:row>
      <xdr:rowOff>104775</xdr:rowOff>
    </xdr:to>
    <xdr:sp>
      <xdr:nvSpPr>
        <xdr:cNvPr id="8" name="Text 4"/>
        <xdr:cNvSpPr txBox="1">
          <a:spLocks noChangeArrowheads="1"/>
        </xdr:cNvSpPr>
      </xdr:nvSpPr>
      <xdr:spPr>
        <a:xfrm>
          <a:off x="9563100" y="1885950"/>
          <a:ext cx="638175" cy="20955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14</xdr:col>
      <xdr:colOff>28575</xdr:colOff>
      <xdr:row>13</xdr:row>
      <xdr:rowOff>28575</xdr:rowOff>
    </xdr:from>
    <xdr:to>
      <xdr:col>14</xdr:col>
      <xdr:colOff>666750</xdr:colOff>
      <xdr:row>14</xdr:row>
      <xdr:rowOff>104775</xdr:rowOff>
    </xdr:to>
    <xdr:sp>
      <xdr:nvSpPr>
        <xdr:cNvPr id="9" name="Text 4"/>
        <xdr:cNvSpPr txBox="1">
          <a:spLocks noChangeArrowheads="1"/>
        </xdr:cNvSpPr>
      </xdr:nvSpPr>
      <xdr:spPr>
        <a:xfrm>
          <a:off x="8143875" y="1885950"/>
          <a:ext cx="638175" cy="20955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17</xdr:col>
      <xdr:colOff>38100</xdr:colOff>
      <xdr:row>13</xdr:row>
      <xdr:rowOff>28575</xdr:rowOff>
    </xdr:from>
    <xdr:to>
      <xdr:col>17</xdr:col>
      <xdr:colOff>676275</xdr:colOff>
      <xdr:row>14</xdr:row>
      <xdr:rowOff>104775</xdr:rowOff>
    </xdr:to>
    <xdr:sp>
      <xdr:nvSpPr>
        <xdr:cNvPr id="10" name="Text 4"/>
        <xdr:cNvSpPr txBox="1">
          <a:spLocks noChangeArrowheads="1"/>
        </xdr:cNvSpPr>
      </xdr:nvSpPr>
      <xdr:spPr>
        <a:xfrm>
          <a:off x="10267950" y="1885950"/>
          <a:ext cx="638175" cy="20955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10</xdr:col>
      <xdr:colOff>28575</xdr:colOff>
      <xdr:row>8</xdr:row>
      <xdr:rowOff>28575</xdr:rowOff>
    </xdr:from>
    <xdr:to>
      <xdr:col>10</xdr:col>
      <xdr:colOff>666750</xdr:colOff>
      <xdr:row>14</xdr:row>
      <xdr:rowOff>76200</xdr:rowOff>
    </xdr:to>
    <xdr:sp>
      <xdr:nvSpPr>
        <xdr:cNvPr id="11" name="Text 4"/>
        <xdr:cNvSpPr txBox="1">
          <a:spLocks noChangeArrowheads="1"/>
        </xdr:cNvSpPr>
      </xdr:nvSpPr>
      <xdr:spPr>
        <a:xfrm>
          <a:off x="5324475" y="1219200"/>
          <a:ext cx="638175" cy="847725"/>
        </a:xfrm>
        <a:prstGeom prst="rect">
          <a:avLst/>
        </a:prstGeom>
        <a:solidFill>
          <a:srgbClr val="FFFFFF"/>
        </a:solidFill>
        <a:ln w="1" cmpd="sng">
          <a:noFill/>
        </a:ln>
      </xdr:spPr>
      <xdr:txBody>
        <a:bodyPr vertOverflow="clip" wrap="square" anchor="ctr"/>
        <a:p>
          <a:pPr algn="ctr">
            <a:defRPr/>
          </a:pPr>
          <a:r>
            <a:rPr lang="en-US" cap="none" sz="800" b="0" i="0" u="none" baseline="0"/>
            <a:t>darunter
Angestellte
und
Arbeiter
mit
Zeitvertrag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8</xdr:row>
      <xdr:rowOff>38100</xdr:rowOff>
    </xdr:from>
    <xdr:to>
      <xdr:col>6</xdr:col>
      <xdr:colOff>657225</xdr:colOff>
      <xdr:row>9</xdr:row>
      <xdr:rowOff>142875</xdr:rowOff>
    </xdr:to>
    <xdr:sp>
      <xdr:nvSpPr>
        <xdr:cNvPr id="1" name="Text 2"/>
        <xdr:cNvSpPr txBox="1">
          <a:spLocks noChangeArrowheads="1"/>
        </xdr:cNvSpPr>
      </xdr:nvSpPr>
      <xdr:spPr>
        <a:xfrm>
          <a:off x="3781425" y="1247775"/>
          <a:ext cx="628650" cy="26670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3</xdr:col>
      <xdr:colOff>38100</xdr:colOff>
      <xdr:row>6</xdr:row>
      <xdr:rowOff>28575</xdr:rowOff>
    </xdr:from>
    <xdr:to>
      <xdr:col>3</xdr:col>
      <xdr:colOff>657225</xdr:colOff>
      <xdr:row>9</xdr:row>
      <xdr:rowOff>133350</xdr:rowOff>
    </xdr:to>
    <xdr:sp>
      <xdr:nvSpPr>
        <xdr:cNvPr id="2" name="Text 3"/>
        <xdr:cNvSpPr txBox="1">
          <a:spLocks noChangeArrowheads="1"/>
        </xdr:cNvSpPr>
      </xdr:nvSpPr>
      <xdr:spPr>
        <a:xfrm>
          <a:off x="1733550" y="933450"/>
          <a:ext cx="619125" cy="5715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3</xdr:col>
      <xdr:colOff>28575</xdr:colOff>
      <xdr:row>10</xdr:row>
      <xdr:rowOff>28575</xdr:rowOff>
    </xdr:from>
    <xdr:to>
      <xdr:col>4</xdr:col>
      <xdr:colOff>647700</xdr:colOff>
      <xdr:row>11</xdr:row>
      <xdr:rowOff>114300</xdr:rowOff>
    </xdr:to>
    <xdr:sp>
      <xdr:nvSpPr>
        <xdr:cNvPr id="3" name="Text 4"/>
        <xdr:cNvSpPr txBox="1">
          <a:spLocks noChangeArrowheads="1"/>
        </xdr:cNvSpPr>
      </xdr:nvSpPr>
      <xdr:spPr>
        <a:xfrm>
          <a:off x="1724025" y="1562100"/>
          <a:ext cx="1304925" cy="228600"/>
        </a:xfrm>
        <a:prstGeom prst="rect">
          <a:avLst/>
        </a:prstGeom>
        <a:solidFill>
          <a:srgbClr val="FFFFFF"/>
        </a:solidFill>
        <a:ln w="1" cmpd="sng">
          <a:noFill/>
        </a:ln>
      </xdr:spPr>
      <xdr:txBody>
        <a:bodyPr vertOverflow="clip" wrap="square" anchor="ctr"/>
        <a:p>
          <a:pPr algn="ctr">
            <a:defRPr/>
          </a:pPr>
          <a:r>
            <a:rPr lang="en-US" cap="none" sz="800" b="0" i="0" u="none" baseline="0"/>
            <a:t>Anzahl</a:t>
          </a:r>
        </a:p>
      </xdr:txBody>
    </xdr:sp>
    <xdr:clientData/>
  </xdr:twoCellAnchor>
  <xdr:twoCellAnchor>
    <xdr:from>
      <xdr:col>5</xdr:col>
      <xdr:colOff>28575</xdr:colOff>
      <xdr:row>10</xdr:row>
      <xdr:rowOff>38100</xdr:rowOff>
    </xdr:from>
    <xdr:to>
      <xdr:col>5</xdr:col>
      <xdr:colOff>647700</xdr:colOff>
      <xdr:row>11</xdr:row>
      <xdr:rowOff>114300</xdr:rowOff>
    </xdr:to>
    <xdr:sp>
      <xdr:nvSpPr>
        <xdr:cNvPr id="4" name="Text 5"/>
        <xdr:cNvSpPr txBox="1">
          <a:spLocks noChangeArrowheads="1"/>
        </xdr:cNvSpPr>
      </xdr:nvSpPr>
      <xdr:spPr>
        <a:xfrm>
          <a:off x="3095625" y="1571625"/>
          <a:ext cx="619125" cy="219075"/>
        </a:xfrm>
        <a:prstGeom prst="rect">
          <a:avLst/>
        </a:prstGeom>
        <a:solidFill>
          <a:srgbClr val="FFFFFF"/>
        </a:solidFill>
        <a:ln w="1" cmpd="sng">
          <a:noFill/>
        </a:ln>
      </xdr:spPr>
      <xdr:txBody>
        <a:bodyPr vertOverflow="clip" wrap="square" anchor="ctr"/>
        <a:p>
          <a:pPr algn="ctr">
            <a:defRPr/>
          </a:pPr>
          <a:r>
            <a:rPr lang="en-US" cap="none" sz="800" b="0" i="0" u="none" baseline="0"/>
            <a:t>%</a:t>
          </a:r>
        </a:p>
      </xdr:txBody>
    </xdr:sp>
    <xdr:clientData/>
  </xdr:twoCellAnchor>
  <xdr:twoCellAnchor>
    <xdr:from>
      <xdr:col>6</xdr:col>
      <xdr:colOff>38100</xdr:colOff>
      <xdr:row>10</xdr:row>
      <xdr:rowOff>28575</xdr:rowOff>
    </xdr:from>
    <xdr:to>
      <xdr:col>7</xdr:col>
      <xdr:colOff>647700</xdr:colOff>
      <xdr:row>11</xdr:row>
      <xdr:rowOff>104775</xdr:rowOff>
    </xdr:to>
    <xdr:sp>
      <xdr:nvSpPr>
        <xdr:cNvPr id="5" name="Text 6"/>
        <xdr:cNvSpPr txBox="1">
          <a:spLocks noChangeArrowheads="1"/>
        </xdr:cNvSpPr>
      </xdr:nvSpPr>
      <xdr:spPr>
        <a:xfrm>
          <a:off x="3790950" y="1562100"/>
          <a:ext cx="1295400" cy="219075"/>
        </a:xfrm>
        <a:prstGeom prst="rect">
          <a:avLst/>
        </a:prstGeom>
        <a:solidFill>
          <a:srgbClr val="FFFFFF"/>
        </a:solidFill>
        <a:ln w="1" cmpd="sng">
          <a:noFill/>
        </a:ln>
      </xdr:spPr>
      <xdr:txBody>
        <a:bodyPr vertOverflow="clip" wrap="square" anchor="ctr"/>
        <a:p>
          <a:pPr algn="ctr">
            <a:defRPr/>
          </a:pPr>
          <a:r>
            <a:rPr lang="en-US" cap="none" sz="800" b="0" i="0" u="none" baseline="0"/>
            <a:t>Anzahl</a:t>
          </a:r>
        </a:p>
      </xdr:txBody>
    </xdr:sp>
    <xdr:clientData/>
  </xdr:twoCellAnchor>
  <xdr:twoCellAnchor>
    <xdr:from>
      <xdr:col>8</xdr:col>
      <xdr:colOff>28575</xdr:colOff>
      <xdr:row>10</xdr:row>
      <xdr:rowOff>28575</xdr:rowOff>
    </xdr:from>
    <xdr:to>
      <xdr:col>8</xdr:col>
      <xdr:colOff>657225</xdr:colOff>
      <xdr:row>11</xdr:row>
      <xdr:rowOff>104775</xdr:rowOff>
    </xdr:to>
    <xdr:sp>
      <xdr:nvSpPr>
        <xdr:cNvPr id="6" name="Text 7"/>
        <xdr:cNvSpPr txBox="1">
          <a:spLocks noChangeArrowheads="1"/>
        </xdr:cNvSpPr>
      </xdr:nvSpPr>
      <xdr:spPr>
        <a:xfrm>
          <a:off x="5153025" y="1562100"/>
          <a:ext cx="628650" cy="219075"/>
        </a:xfrm>
        <a:prstGeom prst="rect">
          <a:avLst/>
        </a:prstGeom>
        <a:solidFill>
          <a:srgbClr val="FFFFFF"/>
        </a:solidFill>
        <a:ln w="1" cmpd="sng">
          <a:noFill/>
        </a:ln>
      </xdr:spPr>
      <xdr:txBody>
        <a:bodyPr vertOverflow="clip" wrap="square" anchor="ctr"/>
        <a:p>
          <a:pPr algn="ctr">
            <a:defRPr/>
          </a:pPr>
          <a:r>
            <a:rPr lang="en-US" cap="none" sz="800" b="0" i="0" u="none" baseline="0"/>
            <a:t>%</a:t>
          </a:r>
        </a:p>
      </xdr:txBody>
    </xdr:sp>
    <xdr:clientData/>
  </xdr:twoCellAnchor>
  <xdr:twoCellAnchor>
    <xdr:from>
      <xdr:col>6</xdr:col>
      <xdr:colOff>28575</xdr:colOff>
      <xdr:row>6</xdr:row>
      <xdr:rowOff>28575</xdr:rowOff>
    </xdr:from>
    <xdr:to>
      <xdr:col>8</xdr:col>
      <xdr:colOff>657225</xdr:colOff>
      <xdr:row>7</xdr:row>
      <xdr:rowOff>133350</xdr:rowOff>
    </xdr:to>
    <xdr:sp>
      <xdr:nvSpPr>
        <xdr:cNvPr id="7" name="Text 8"/>
        <xdr:cNvSpPr txBox="1">
          <a:spLocks noChangeArrowheads="1"/>
        </xdr:cNvSpPr>
      </xdr:nvSpPr>
      <xdr:spPr>
        <a:xfrm>
          <a:off x="3781425" y="933450"/>
          <a:ext cx="2000250" cy="247650"/>
        </a:xfrm>
        <a:prstGeom prst="rect">
          <a:avLst/>
        </a:prstGeom>
        <a:solidFill>
          <a:srgbClr val="FFFFFF"/>
        </a:solidFill>
        <a:ln w="1" cmpd="sng">
          <a:noFill/>
        </a:ln>
      </xdr:spPr>
      <xdr:txBody>
        <a:bodyPr vertOverflow="clip" wrap="square" anchor="ctr"/>
        <a:p>
          <a:pPr algn="ctr">
            <a:defRPr/>
          </a:pPr>
          <a:r>
            <a:rPr lang="en-US" cap="none" sz="800" b="0" i="0" u="none" baseline="0"/>
            <a:t>Kernhaushalt</a:t>
          </a:r>
        </a:p>
      </xdr:txBody>
    </xdr:sp>
    <xdr:clientData/>
  </xdr:twoCellAnchor>
  <xdr:twoCellAnchor>
    <xdr:from>
      <xdr:col>1</xdr:col>
      <xdr:colOff>38100</xdr:colOff>
      <xdr:row>6</xdr:row>
      <xdr:rowOff>38100</xdr:rowOff>
    </xdr:from>
    <xdr:to>
      <xdr:col>2</xdr:col>
      <xdr:colOff>1314450</xdr:colOff>
      <xdr:row>11</xdr:row>
      <xdr:rowOff>114300</xdr:rowOff>
    </xdr:to>
    <xdr:sp>
      <xdr:nvSpPr>
        <xdr:cNvPr id="8" name="Text 9"/>
        <xdr:cNvSpPr txBox="1">
          <a:spLocks noChangeArrowheads="1"/>
        </xdr:cNvSpPr>
      </xdr:nvSpPr>
      <xdr:spPr>
        <a:xfrm>
          <a:off x="276225" y="942975"/>
          <a:ext cx="1390650" cy="847725"/>
        </a:xfrm>
        <a:prstGeom prst="rect">
          <a:avLst/>
        </a:prstGeom>
        <a:solidFill>
          <a:srgbClr val="FFFFFF"/>
        </a:solidFill>
        <a:ln w="1" cmpd="sng">
          <a:noFill/>
        </a:ln>
      </xdr:spPr>
      <xdr:txBody>
        <a:bodyPr vertOverflow="clip" wrap="square" anchor="ctr"/>
        <a:p>
          <a:pPr algn="ctr">
            <a:defRPr/>
          </a:pPr>
          <a:r>
            <a:rPr lang="en-US" cap="none" sz="800" b="0" i="0" u="none" baseline="0"/>
            <a:t>Dienstverhältnis
Laufbahngruppe</a:t>
          </a:r>
        </a:p>
      </xdr:txBody>
    </xdr:sp>
    <xdr:clientData/>
  </xdr:twoCellAnchor>
  <xdr:twoCellAnchor>
    <xdr:from>
      <xdr:col>2</xdr:col>
      <xdr:colOff>457200</xdr:colOff>
      <xdr:row>8</xdr:row>
      <xdr:rowOff>133350</xdr:rowOff>
    </xdr:from>
    <xdr:to>
      <xdr:col>2</xdr:col>
      <xdr:colOff>771525</xdr:colOff>
      <xdr:row>8</xdr:row>
      <xdr:rowOff>133350</xdr:rowOff>
    </xdr:to>
    <xdr:sp>
      <xdr:nvSpPr>
        <xdr:cNvPr id="9" name="Line 9"/>
        <xdr:cNvSpPr>
          <a:spLocks/>
        </xdr:cNvSpPr>
      </xdr:nvSpPr>
      <xdr:spPr>
        <a:xfrm>
          <a:off x="809625" y="13430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8</xdr:row>
      <xdr:rowOff>28575</xdr:rowOff>
    </xdr:from>
    <xdr:to>
      <xdr:col>8</xdr:col>
      <xdr:colOff>657225</xdr:colOff>
      <xdr:row>9</xdr:row>
      <xdr:rowOff>133350</xdr:rowOff>
    </xdr:to>
    <xdr:sp>
      <xdr:nvSpPr>
        <xdr:cNvPr id="10" name="Text 11"/>
        <xdr:cNvSpPr txBox="1">
          <a:spLocks noChangeArrowheads="1"/>
        </xdr:cNvSpPr>
      </xdr:nvSpPr>
      <xdr:spPr>
        <a:xfrm>
          <a:off x="4467225" y="1238250"/>
          <a:ext cx="1314450" cy="266700"/>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12</xdr:col>
      <xdr:colOff>38100</xdr:colOff>
      <xdr:row>8</xdr:row>
      <xdr:rowOff>28575</xdr:rowOff>
    </xdr:from>
    <xdr:to>
      <xdr:col>12</xdr:col>
      <xdr:colOff>733425</xdr:colOff>
      <xdr:row>9</xdr:row>
      <xdr:rowOff>133350</xdr:rowOff>
    </xdr:to>
    <xdr:sp>
      <xdr:nvSpPr>
        <xdr:cNvPr id="11" name="Text 12"/>
        <xdr:cNvSpPr txBox="1">
          <a:spLocks noChangeArrowheads="1"/>
        </xdr:cNvSpPr>
      </xdr:nvSpPr>
      <xdr:spPr>
        <a:xfrm>
          <a:off x="8134350" y="1238250"/>
          <a:ext cx="695325" cy="26670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12</xdr:col>
      <xdr:colOff>38100</xdr:colOff>
      <xdr:row>10</xdr:row>
      <xdr:rowOff>28575</xdr:rowOff>
    </xdr:from>
    <xdr:to>
      <xdr:col>13</xdr:col>
      <xdr:colOff>723900</xdr:colOff>
      <xdr:row>11</xdr:row>
      <xdr:rowOff>104775</xdr:rowOff>
    </xdr:to>
    <xdr:sp>
      <xdr:nvSpPr>
        <xdr:cNvPr id="12" name="Text 13"/>
        <xdr:cNvSpPr txBox="1">
          <a:spLocks noChangeArrowheads="1"/>
        </xdr:cNvSpPr>
      </xdr:nvSpPr>
      <xdr:spPr>
        <a:xfrm>
          <a:off x="8134350" y="1562100"/>
          <a:ext cx="1447800" cy="219075"/>
        </a:xfrm>
        <a:prstGeom prst="rect">
          <a:avLst/>
        </a:prstGeom>
        <a:solidFill>
          <a:srgbClr val="FFFFFF"/>
        </a:solidFill>
        <a:ln w="1" cmpd="sng">
          <a:noFill/>
        </a:ln>
      </xdr:spPr>
      <xdr:txBody>
        <a:bodyPr vertOverflow="clip" wrap="square" anchor="ctr"/>
        <a:p>
          <a:pPr algn="ctr">
            <a:defRPr/>
          </a:pPr>
          <a:r>
            <a:rPr lang="en-US" cap="none" sz="800" b="0" i="0" u="none" baseline="0"/>
            <a:t>Anzahl</a:t>
          </a:r>
        </a:p>
      </xdr:txBody>
    </xdr:sp>
    <xdr:clientData/>
  </xdr:twoCellAnchor>
  <xdr:twoCellAnchor>
    <xdr:from>
      <xdr:col>14</xdr:col>
      <xdr:colOff>38100</xdr:colOff>
      <xdr:row>10</xdr:row>
      <xdr:rowOff>28575</xdr:rowOff>
    </xdr:from>
    <xdr:to>
      <xdr:col>14</xdr:col>
      <xdr:colOff>742950</xdr:colOff>
      <xdr:row>11</xdr:row>
      <xdr:rowOff>104775</xdr:rowOff>
    </xdr:to>
    <xdr:sp>
      <xdr:nvSpPr>
        <xdr:cNvPr id="13" name="Text 14"/>
        <xdr:cNvSpPr txBox="1">
          <a:spLocks noChangeArrowheads="1"/>
        </xdr:cNvSpPr>
      </xdr:nvSpPr>
      <xdr:spPr>
        <a:xfrm>
          <a:off x="9658350" y="1562100"/>
          <a:ext cx="704850" cy="219075"/>
        </a:xfrm>
        <a:prstGeom prst="rect">
          <a:avLst/>
        </a:prstGeom>
        <a:solidFill>
          <a:srgbClr val="FFFFFF"/>
        </a:solidFill>
        <a:ln w="1" cmpd="sng">
          <a:noFill/>
        </a:ln>
      </xdr:spPr>
      <xdr:txBody>
        <a:bodyPr vertOverflow="clip" wrap="square" anchor="ctr"/>
        <a:p>
          <a:pPr algn="ctr">
            <a:defRPr/>
          </a:pPr>
          <a:r>
            <a:rPr lang="en-US" cap="none" sz="800" b="0" i="0" u="none" baseline="0"/>
            <a:t>%</a:t>
          </a:r>
        </a:p>
      </xdr:txBody>
    </xdr:sp>
    <xdr:clientData/>
  </xdr:twoCellAnchor>
  <xdr:twoCellAnchor>
    <xdr:from>
      <xdr:col>12</xdr:col>
      <xdr:colOff>38100</xdr:colOff>
      <xdr:row>6</xdr:row>
      <xdr:rowOff>28575</xdr:rowOff>
    </xdr:from>
    <xdr:to>
      <xdr:col>14</xdr:col>
      <xdr:colOff>723900</xdr:colOff>
      <xdr:row>7</xdr:row>
      <xdr:rowOff>133350</xdr:rowOff>
    </xdr:to>
    <xdr:sp>
      <xdr:nvSpPr>
        <xdr:cNvPr id="14" name="Text 15"/>
        <xdr:cNvSpPr txBox="1">
          <a:spLocks noChangeArrowheads="1"/>
        </xdr:cNvSpPr>
      </xdr:nvSpPr>
      <xdr:spPr>
        <a:xfrm>
          <a:off x="8134350" y="933450"/>
          <a:ext cx="2209800"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Krankenhäuser </a:t>
          </a:r>
          <a:r>
            <a:rPr lang="en-US" cap="none" sz="800" b="0" i="0" u="none" baseline="30000">
              <a:latin typeface="Helvetica"/>
              <a:ea typeface="Helvetica"/>
              <a:cs typeface="Helvetica"/>
            </a:rPr>
            <a:t>1)</a:t>
          </a:r>
        </a:p>
      </xdr:txBody>
    </xdr:sp>
    <xdr:clientData/>
  </xdr:twoCellAnchor>
  <xdr:twoCellAnchor>
    <xdr:from>
      <xdr:col>13</xdr:col>
      <xdr:colOff>38100</xdr:colOff>
      <xdr:row>8</xdr:row>
      <xdr:rowOff>28575</xdr:rowOff>
    </xdr:from>
    <xdr:to>
      <xdr:col>14</xdr:col>
      <xdr:colOff>733425</xdr:colOff>
      <xdr:row>9</xdr:row>
      <xdr:rowOff>133350</xdr:rowOff>
    </xdr:to>
    <xdr:sp>
      <xdr:nvSpPr>
        <xdr:cNvPr id="15" name="Text 16"/>
        <xdr:cNvSpPr txBox="1">
          <a:spLocks noChangeArrowheads="1"/>
        </xdr:cNvSpPr>
      </xdr:nvSpPr>
      <xdr:spPr>
        <a:xfrm>
          <a:off x="8896350" y="1238250"/>
          <a:ext cx="1457325" cy="266700"/>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9</xdr:col>
      <xdr:colOff>38100</xdr:colOff>
      <xdr:row>8</xdr:row>
      <xdr:rowOff>28575</xdr:rowOff>
    </xdr:from>
    <xdr:to>
      <xdr:col>9</xdr:col>
      <xdr:colOff>733425</xdr:colOff>
      <xdr:row>9</xdr:row>
      <xdr:rowOff>133350</xdr:rowOff>
    </xdr:to>
    <xdr:sp>
      <xdr:nvSpPr>
        <xdr:cNvPr id="16" name="Text 17"/>
        <xdr:cNvSpPr txBox="1">
          <a:spLocks noChangeArrowheads="1"/>
        </xdr:cNvSpPr>
      </xdr:nvSpPr>
      <xdr:spPr>
        <a:xfrm>
          <a:off x="5848350" y="1238250"/>
          <a:ext cx="695325" cy="266700"/>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9</xdr:col>
      <xdr:colOff>38100</xdr:colOff>
      <xdr:row>10</xdr:row>
      <xdr:rowOff>28575</xdr:rowOff>
    </xdr:from>
    <xdr:to>
      <xdr:col>10</xdr:col>
      <xdr:colOff>714375</xdr:colOff>
      <xdr:row>11</xdr:row>
      <xdr:rowOff>104775</xdr:rowOff>
    </xdr:to>
    <xdr:sp>
      <xdr:nvSpPr>
        <xdr:cNvPr id="17" name="Text 18"/>
        <xdr:cNvSpPr txBox="1">
          <a:spLocks noChangeArrowheads="1"/>
        </xdr:cNvSpPr>
      </xdr:nvSpPr>
      <xdr:spPr>
        <a:xfrm>
          <a:off x="5848350" y="1562100"/>
          <a:ext cx="1438275" cy="219075"/>
        </a:xfrm>
        <a:prstGeom prst="rect">
          <a:avLst/>
        </a:prstGeom>
        <a:solidFill>
          <a:srgbClr val="FFFFFF"/>
        </a:solidFill>
        <a:ln w="1" cmpd="sng">
          <a:noFill/>
        </a:ln>
      </xdr:spPr>
      <xdr:txBody>
        <a:bodyPr vertOverflow="clip" wrap="square" anchor="ctr"/>
        <a:p>
          <a:pPr algn="ctr">
            <a:defRPr/>
          </a:pPr>
          <a:r>
            <a:rPr lang="en-US" cap="none" sz="800" b="0" i="0" u="none" baseline="0"/>
            <a:t>Anzahl</a:t>
          </a:r>
        </a:p>
      </xdr:txBody>
    </xdr:sp>
    <xdr:clientData/>
  </xdr:twoCellAnchor>
  <xdr:twoCellAnchor>
    <xdr:from>
      <xdr:col>11</xdr:col>
      <xdr:colOff>28575</xdr:colOff>
      <xdr:row>10</xdr:row>
      <xdr:rowOff>38100</xdr:rowOff>
    </xdr:from>
    <xdr:to>
      <xdr:col>11</xdr:col>
      <xdr:colOff>733425</xdr:colOff>
      <xdr:row>11</xdr:row>
      <xdr:rowOff>114300</xdr:rowOff>
    </xdr:to>
    <xdr:sp>
      <xdr:nvSpPr>
        <xdr:cNvPr id="18" name="Text 19"/>
        <xdr:cNvSpPr txBox="1">
          <a:spLocks noChangeArrowheads="1"/>
        </xdr:cNvSpPr>
      </xdr:nvSpPr>
      <xdr:spPr>
        <a:xfrm>
          <a:off x="7362825" y="1571625"/>
          <a:ext cx="704850" cy="219075"/>
        </a:xfrm>
        <a:prstGeom prst="rect">
          <a:avLst/>
        </a:prstGeom>
        <a:solidFill>
          <a:srgbClr val="FFFFFF"/>
        </a:solidFill>
        <a:ln w="1" cmpd="sng">
          <a:noFill/>
        </a:ln>
      </xdr:spPr>
      <xdr:txBody>
        <a:bodyPr vertOverflow="clip" wrap="square" anchor="ctr"/>
        <a:p>
          <a:pPr algn="ctr">
            <a:defRPr/>
          </a:pPr>
          <a:r>
            <a:rPr lang="en-US" cap="none" sz="800" b="0" i="0" u="none" baseline="0"/>
            <a:t>%</a:t>
          </a:r>
        </a:p>
      </xdr:txBody>
    </xdr:sp>
    <xdr:clientData/>
  </xdr:twoCellAnchor>
  <xdr:twoCellAnchor>
    <xdr:from>
      <xdr:col>9</xdr:col>
      <xdr:colOff>38100</xdr:colOff>
      <xdr:row>6</xdr:row>
      <xdr:rowOff>28575</xdr:rowOff>
    </xdr:from>
    <xdr:to>
      <xdr:col>11</xdr:col>
      <xdr:colOff>733425</xdr:colOff>
      <xdr:row>7</xdr:row>
      <xdr:rowOff>133350</xdr:rowOff>
    </xdr:to>
    <xdr:sp>
      <xdr:nvSpPr>
        <xdr:cNvPr id="19" name="Text 20"/>
        <xdr:cNvSpPr txBox="1">
          <a:spLocks noChangeArrowheads="1"/>
        </xdr:cNvSpPr>
      </xdr:nvSpPr>
      <xdr:spPr>
        <a:xfrm>
          <a:off x="5848350" y="933450"/>
          <a:ext cx="22193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Einrichtungen und Unternehmen</a:t>
          </a:r>
          <a:r>
            <a:rPr lang="en-US" cap="none" sz="800" b="0" i="0" u="none" baseline="30000">
              <a:latin typeface="Helvetica"/>
              <a:ea typeface="Helvetica"/>
              <a:cs typeface="Helvetica"/>
            </a:rPr>
            <a:t>1)</a:t>
          </a:r>
        </a:p>
      </xdr:txBody>
    </xdr:sp>
    <xdr:clientData/>
  </xdr:twoCellAnchor>
  <xdr:twoCellAnchor>
    <xdr:from>
      <xdr:col>10</xdr:col>
      <xdr:colOff>28575</xdr:colOff>
      <xdr:row>8</xdr:row>
      <xdr:rowOff>28575</xdr:rowOff>
    </xdr:from>
    <xdr:to>
      <xdr:col>11</xdr:col>
      <xdr:colOff>733425</xdr:colOff>
      <xdr:row>9</xdr:row>
      <xdr:rowOff>133350</xdr:rowOff>
    </xdr:to>
    <xdr:sp>
      <xdr:nvSpPr>
        <xdr:cNvPr id="20" name="Text 21"/>
        <xdr:cNvSpPr txBox="1">
          <a:spLocks noChangeArrowheads="1"/>
        </xdr:cNvSpPr>
      </xdr:nvSpPr>
      <xdr:spPr>
        <a:xfrm>
          <a:off x="6600825" y="1238250"/>
          <a:ext cx="1466850" cy="266700"/>
        </a:xfrm>
        <a:prstGeom prst="rect">
          <a:avLst/>
        </a:prstGeom>
        <a:solidFill>
          <a:srgbClr val="FFFFFF"/>
        </a:solidFill>
        <a:ln w="1" cmpd="sng">
          <a:noFill/>
        </a:ln>
      </xdr:spPr>
      <xdr:txBody>
        <a:bodyPr vertOverflow="clip" wrap="square" anchor="ctr"/>
        <a:p>
          <a:pPr algn="ctr">
            <a:defRPr/>
          </a:pPr>
          <a:r>
            <a:rPr lang="en-US" cap="none" sz="800" b="0" i="0" u="none" baseline="0"/>
            <a:t>darunter weiblich</a:t>
          </a:r>
        </a:p>
      </xdr:txBody>
    </xdr:sp>
    <xdr:clientData/>
  </xdr:twoCellAnchor>
  <xdr:twoCellAnchor>
    <xdr:from>
      <xdr:col>0</xdr:col>
      <xdr:colOff>0</xdr:colOff>
      <xdr:row>73</xdr:row>
      <xdr:rowOff>123825</xdr:rowOff>
    </xdr:from>
    <xdr:to>
      <xdr:col>2</xdr:col>
      <xdr:colOff>38100</xdr:colOff>
      <xdr:row>73</xdr:row>
      <xdr:rowOff>123825</xdr:rowOff>
    </xdr:to>
    <xdr:sp>
      <xdr:nvSpPr>
        <xdr:cNvPr id="21" name="Line 21"/>
        <xdr:cNvSpPr>
          <a:spLocks/>
        </xdr:cNvSpPr>
      </xdr:nvSpPr>
      <xdr:spPr>
        <a:xfrm>
          <a:off x="0" y="943927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6</xdr:row>
      <xdr:rowOff>38100</xdr:rowOff>
    </xdr:from>
    <xdr:to>
      <xdr:col>7</xdr:col>
      <xdr:colOff>723900</xdr:colOff>
      <xdr:row>7</xdr:row>
      <xdr:rowOff>104775</xdr:rowOff>
    </xdr:to>
    <xdr:sp>
      <xdr:nvSpPr>
        <xdr:cNvPr id="1" name="Text 1"/>
        <xdr:cNvSpPr txBox="1">
          <a:spLocks noChangeArrowheads="1"/>
        </xdr:cNvSpPr>
      </xdr:nvSpPr>
      <xdr:spPr>
        <a:xfrm>
          <a:off x="2914650" y="819150"/>
          <a:ext cx="2971800" cy="20955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6</xdr:row>
      <xdr:rowOff>38100</xdr:rowOff>
    </xdr:from>
    <xdr:to>
      <xdr:col>0</xdr:col>
      <xdr:colOff>323850</xdr:colOff>
      <xdr:row>10</xdr:row>
      <xdr:rowOff>114300</xdr:rowOff>
    </xdr:to>
    <xdr:sp>
      <xdr:nvSpPr>
        <xdr:cNvPr id="2" name="Text 7"/>
        <xdr:cNvSpPr txBox="1">
          <a:spLocks noChangeArrowheads="1"/>
        </xdr:cNvSpPr>
      </xdr:nvSpPr>
      <xdr:spPr>
        <a:xfrm>
          <a:off x="19050" y="8191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38100</xdr:colOff>
      <xdr:row>6</xdr:row>
      <xdr:rowOff>28575</xdr:rowOff>
    </xdr:from>
    <xdr:to>
      <xdr:col>11</xdr:col>
      <xdr:colOff>476250</xdr:colOff>
      <xdr:row>7</xdr:row>
      <xdr:rowOff>114300</xdr:rowOff>
    </xdr:to>
    <xdr:sp>
      <xdr:nvSpPr>
        <xdr:cNvPr id="3" name="Text 17"/>
        <xdr:cNvSpPr txBox="1">
          <a:spLocks noChangeArrowheads="1"/>
        </xdr:cNvSpPr>
      </xdr:nvSpPr>
      <xdr:spPr>
        <a:xfrm>
          <a:off x="5962650" y="809625"/>
          <a:ext cx="1981200" cy="228600"/>
        </a:xfrm>
        <a:prstGeom prst="rect">
          <a:avLst/>
        </a:prstGeom>
        <a:solidFill>
          <a:srgbClr val="FFFFFF"/>
        </a:solidFill>
        <a:ln w="1" cmpd="sng">
          <a:noFill/>
        </a:ln>
      </xdr:spPr>
      <xdr:txBody>
        <a:bodyPr vertOverflow="clip" wrap="square" anchor="ctr"/>
        <a:p>
          <a:pPr algn="ctr">
            <a:defRPr/>
          </a:pPr>
          <a:r>
            <a:rPr lang="en-US" cap="none" sz="800" b="0" i="0" u="none" baseline="0"/>
            <a:t>Dauerkräfte </a:t>
          </a:r>
        </a:p>
      </xdr:txBody>
    </xdr:sp>
    <xdr:clientData/>
  </xdr:twoCellAnchor>
  <xdr:twoCellAnchor>
    <xdr:from>
      <xdr:col>12</xdr:col>
      <xdr:colOff>47625</xdr:colOff>
      <xdr:row>6</xdr:row>
      <xdr:rowOff>28575</xdr:rowOff>
    </xdr:from>
    <xdr:to>
      <xdr:col>15</xdr:col>
      <xdr:colOff>485775</xdr:colOff>
      <xdr:row>7</xdr:row>
      <xdr:rowOff>114300</xdr:rowOff>
    </xdr:to>
    <xdr:sp>
      <xdr:nvSpPr>
        <xdr:cNvPr id="4" name="Text 18"/>
        <xdr:cNvSpPr txBox="1">
          <a:spLocks noChangeArrowheads="1"/>
        </xdr:cNvSpPr>
      </xdr:nvSpPr>
      <xdr:spPr>
        <a:xfrm>
          <a:off x="8029575" y="809625"/>
          <a:ext cx="2105025" cy="22860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16</xdr:col>
      <xdr:colOff>19050</xdr:colOff>
      <xdr:row>6</xdr:row>
      <xdr:rowOff>38100</xdr:rowOff>
    </xdr:from>
    <xdr:to>
      <xdr:col>18</xdr:col>
      <xdr:colOff>476250</xdr:colOff>
      <xdr:row>7</xdr:row>
      <xdr:rowOff>123825</xdr:rowOff>
    </xdr:to>
    <xdr:sp>
      <xdr:nvSpPr>
        <xdr:cNvPr id="5" name="Text 64"/>
        <xdr:cNvSpPr txBox="1">
          <a:spLocks noChangeArrowheads="1"/>
        </xdr:cNvSpPr>
      </xdr:nvSpPr>
      <xdr:spPr>
        <a:xfrm>
          <a:off x="10182225" y="819150"/>
          <a:ext cx="1485900" cy="22860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18</xdr:col>
      <xdr:colOff>38100</xdr:colOff>
      <xdr:row>9</xdr:row>
      <xdr:rowOff>38100</xdr:rowOff>
    </xdr:from>
    <xdr:to>
      <xdr:col>18</xdr:col>
      <xdr:colOff>485775</xdr:colOff>
      <xdr:row>10</xdr:row>
      <xdr:rowOff>114300</xdr:rowOff>
    </xdr:to>
    <xdr:sp>
      <xdr:nvSpPr>
        <xdr:cNvPr id="6" name="Text 72"/>
        <xdr:cNvSpPr txBox="1">
          <a:spLocks noChangeArrowheads="1"/>
        </xdr:cNvSpPr>
      </xdr:nvSpPr>
      <xdr:spPr>
        <a:xfrm>
          <a:off x="11229975" y="1266825"/>
          <a:ext cx="44767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19</xdr:col>
      <xdr:colOff>28575</xdr:colOff>
      <xdr:row>6</xdr:row>
      <xdr:rowOff>38100</xdr:rowOff>
    </xdr:from>
    <xdr:to>
      <xdr:col>19</xdr:col>
      <xdr:colOff>333375</xdr:colOff>
      <xdr:row>10</xdr:row>
      <xdr:rowOff>114300</xdr:rowOff>
    </xdr:to>
    <xdr:sp>
      <xdr:nvSpPr>
        <xdr:cNvPr id="7" name="Text 73"/>
        <xdr:cNvSpPr txBox="1">
          <a:spLocks noChangeArrowheads="1"/>
        </xdr:cNvSpPr>
      </xdr:nvSpPr>
      <xdr:spPr>
        <a:xfrm>
          <a:off x="11734800" y="8191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4</xdr:col>
      <xdr:colOff>38100</xdr:colOff>
      <xdr:row>90</xdr:row>
      <xdr:rowOff>0</xdr:rowOff>
    </xdr:from>
    <xdr:to>
      <xdr:col>7</xdr:col>
      <xdr:colOff>723900</xdr:colOff>
      <xdr:row>90</xdr:row>
      <xdr:rowOff>0</xdr:rowOff>
    </xdr:to>
    <xdr:sp>
      <xdr:nvSpPr>
        <xdr:cNvPr id="8" name="Text 91"/>
        <xdr:cNvSpPr txBox="1">
          <a:spLocks noChangeArrowheads="1"/>
        </xdr:cNvSpPr>
      </xdr:nvSpPr>
      <xdr:spPr>
        <a:xfrm>
          <a:off x="2914650" y="11772900"/>
          <a:ext cx="2971800" cy="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90</xdr:row>
      <xdr:rowOff>0</xdr:rowOff>
    </xdr:from>
    <xdr:to>
      <xdr:col>0</xdr:col>
      <xdr:colOff>323850</xdr:colOff>
      <xdr:row>90</xdr:row>
      <xdr:rowOff>0</xdr:rowOff>
    </xdr:to>
    <xdr:sp>
      <xdr:nvSpPr>
        <xdr:cNvPr id="9" name="Text 92"/>
        <xdr:cNvSpPr txBox="1">
          <a:spLocks noChangeArrowheads="1"/>
        </xdr:cNvSpPr>
      </xdr:nvSpPr>
      <xdr:spPr>
        <a:xfrm>
          <a:off x="19050" y="1177290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47625</xdr:colOff>
      <xdr:row>90</xdr:row>
      <xdr:rowOff>0</xdr:rowOff>
    </xdr:from>
    <xdr:to>
      <xdr:col>11</xdr:col>
      <xdr:colOff>466725</xdr:colOff>
      <xdr:row>90</xdr:row>
      <xdr:rowOff>0</xdr:rowOff>
    </xdr:to>
    <xdr:sp>
      <xdr:nvSpPr>
        <xdr:cNvPr id="10" name="Text 93"/>
        <xdr:cNvSpPr txBox="1">
          <a:spLocks noChangeArrowheads="1"/>
        </xdr:cNvSpPr>
      </xdr:nvSpPr>
      <xdr:spPr>
        <a:xfrm>
          <a:off x="5972175" y="11772900"/>
          <a:ext cx="1962150"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 </a:t>
          </a:r>
          <a:r>
            <a:rPr lang="en-US" cap="none" sz="800" b="0" i="0" u="none" baseline="30000">
              <a:latin typeface="Helvetica"/>
              <a:ea typeface="Helvetica"/>
              <a:cs typeface="Helvetica"/>
            </a:rPr>
            <a:t>1)</a:t>
          </a:r>
        </a:p>
      </xdr:txBody>
    </xdr:sp>
    <xdr:clientData/>
  </xdr:twoCellAnchor>
  <xdr:twoCellAnchor>
    <xdr:from>
      <xdr:col>12</xdr:col>
      <xdr:colOff>28575</xdr:colOff>
      <xdr:row>90</xdr:row>
      <xdr:rowOff>0</xdr:rowOff>
    </xdr:from>
    <xdr:to>
      <xdr:col>15</xdr:col>
      <xdr:colOff>466725</xdr:colOff>
      <xdr:row>90</xdr:row>
      <xdr:rowOff>0</xdr:rowOff>
    </xdr:to>
    <xdr:sp>
      <xdr:nvSpPr>
        <xdr:cNvPr id="11" name="Text 94"/>
        <xdr:cNvSpPr txBox="1">
          <a:spLocks noChangeArrowheads="1"/>
        </xdr:cNvSpPr>
      </xdr:nvSpPr>
      <xdr:spPr>
        <a:xfrm>
          <a:off x="8010525" y="11772900"/>
          <a:ext cx="2105025" cy="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2</xdr:col>
      <xdr:colOff>981075</xdr:colOff>
      <xdr:row>90</xdr:row>
      <xdr:rowOff>0</xdr:rowOff>
    </xdr:from>
    <xdr:to>
      <xdr:col>2</xdr:col>
      <xdr:colOff>1314450</xdr:colOff>
      <xdr:row>90</xdr:row>
      <xdr:rowOff>0</xdr:rowOff>
    </xdr:to>
    <xdr:sp>
      <xdr:nvSpPr>
        <xdr:cNvPr id="12" name="Line 12"/>
        <xdr:cNvSpPr>
          <a:spLocks/>
        </xdr:cNvSpPr>
      </xdr:nvSpPr>
      <xdr:spPr>
        <a:xfrm>
          <a:off x="1447800" y="1177290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90</xdr:row>
      <xdr:rowOff>0</xdr:rowOff>
    </xdr:from>
    <xdr:to>
      <xdr:col>18</xdr:col>
      <xdr:colOff>485775</xdr:colOff>
      <xdr:row>90</xdr:row>
      <xdr:rowOff>0</xdr:rowOff>
    </xdr:to>
    <xdr:sp>
      <xdr:nvSpPr>
        <xdr:cNvPr id="13" name="Text 96"/>
        <xdr:cNvSpPr txBox="1">
          <a:spLocks noChangeArrowheads="1"/>
        </xdr:cNvSpPr>
      </xdr:nvSpPr>
      <xdr:spPr>
        <a:xfrm>
          <a:off x="10191750" y="11772900"/>
          <a:ext cx="1485900" cy="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9</xdr:col>
      <xdr:colOff>28575</xdr:colOff>
      <xdr:row>90</xdr:row>
      <xdr:rowOff>0</xdr:rowOff>
    </xdr:from>
    <xdr:to>
      <xdr:col>9</xdr:col>
      <xdr:colOff>485775</xdr:colOff>
      <xdr:row>90</xdr:row>
      <xdr:rowOff>0</xdr:rowOff>
    </xdr:to>
    <xdr:sp>
      <xdr:nvSpPr>
        <xdr:cNvPr id="14" name="Text 97"/>
        <xdr:cNvSpPr txBox="1">
          <a:spLocks noChangeArrowheads="1"/>
        </xdr:cNvSpPr>
      </xdr:nvSpPr>
      <xdr:spPr>
        <a:xfrm>
          <a:off x="6467475" y="11772900"/>
          <a:ext cx="45720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11</xdr:col>
      <xdr:colOff>47625</xdr:colOff>
      <xdr:row>90</xdr:row>
      <xdr:rowOff>0</xdr:rowOff>
    </xdr:from>
    <xdr:to>
      <xdr:col>11</xdr:col>
      <xdr:colOff>485775</xdr:colOff>
      <xdr:row>90</xdr:row>
      <xdr:rowOff>0</xdr:rowOff>
    </xdr:to>
    <xdr:sp>
      <xdr:nvSpPr>
        <xdr:cNvPr id="15" name="Text 98"/>
        <xdr:cNvSpPr txBox="1">
          <a:spLocks noChangeArrowheads="1"/>
        </xdr:cNvSpPr>
      </xdr:nvSpPr>
      <xdr:spPr>
        <a:xfrm>
          <a:off x="7515225" y="117729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13</xdr:col>
      <xdr:colOff>47625</xdr:colOff>
      <xdr:row>90</xdr:row>
      <xdr:rowOff>0</xdr:rowOff>
    </xdr:from>
    <xdr:to>
      <xdr:col>13</xdr:col>
      <xdr:colOff>485775</xdr:colOff>
      <xdr:row>90</xdr:row>
      <xdr:rowOff>0</xdr:rowOff>
    </xdr:to>
    <xdr:sp>
      <xdr:nvSpPr>
        <xdr:cNvPr id="16" name="Text 99"/>
        <xdr:cNvSpPr txBox="1">
          <a:spLocks noChangeArrowheads="1"/>
        </xdr:cNvSpPr>
      </xdr:nvSpPr>
      <xdr:spPr>
        <a:xfrm>
          <a:off x="8543925" y="11772900"/>
          <a:ext cx="4381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15</xdr:col>
      <xdr:colOff>38100</xdr:colOff>
      <xdr:row>90</xdr:row>
      <xdr:rowOff>0</xdr:rowOff>
    </xdr:from>
    <xdr:to>
      <xdr:col>15</xdr:col>
      <xdr:colOff>485775</xdr:colOff>
      <xdr:row>90</xdr:row>
      <xdr:rowOff>0</xdr:rowOff>
    </xdr:to>
    <xdr:sp>
      <xdr:nvSpPr>
        <xdr:cNvPr id="17" name="Text 100"/>
        <xdr:cNvSpPr txBox="1">
          <a:spLocks noChangeArrowheads="1"/>
        </xdr:cNvSpPr>
      </xdr:nvSpPr>
      <xdr:spPr>
        <a:xfrm>
          <a:off x="9686925" y="11772900"/>
          <a:ext cx="44767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18</xdr:col>
      <xdr:colOff>38100</xdr:colOff>
      <xdr:row>90</xdr:row>
      <xdr:rowOff>0</xdr:rowOff>
    </xdr:from>
    <xdr:to>
      <xdr:col>18</xdr:col>
      <xdr:colOff>485775</xdr:colOff>
      <xdr:row>90</xdr:row>
      <xdr:rowOff>0</xdr:rowOff>
    </xdr:to>
    <xdr:sp>
      <xdr:nvSpPr>
        <xdr:cNvPr id="18" name="Text 101"/>
        <xdr:cNvSpPr txBox="1">
          <a:spLocks noChangeArrowheads="1"/>
        </xdr:cNvSpPr>
      </xdr:nvSpPr>
      <xdr:spPr>
        <a:xfrm>
          <a:off x="11229975" y="11772900"/>
          <a:ext cx="44767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19</xdr:col>
      <xdr:colOff>19050</xdr:colOff>
      <xdr:row>90</xdr:row>
      <xdr:rowOff>0</xdr:rowOff>
    </xdr:from>
    <xdr:to>
      <xdr:col>19</xdr:col>
      <xdr:colOff>323850</xdr:colOff>
      <xdr:row>90</xdr:row>
      <xdr:rowOff>0</xdr:rowOff>
    </xdr:to>
    <xdr:sp>
      <xdr:nvSpPr>
        <xdr:cNvPr id="19" name="Text 102"/>
        <xdr:cNvSpPr txBox="1">
          <a:spLocks noChangeArrowheads="1"/>
        </xdr:cNvSpPr>
      </xdr:nvSpPr>
      <xdr:spPr>
        <a:xfrm>
          <a:off x="11725275" y="1177290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5</xdr:col>
      <xdr:colOff>28575</xdr:colOff>
      <xdr:row>90</xdr:row>
      <xdr:rowOff>0</xdr:rowOff>
    </xdr:from>
    <xdr:to>
      <xdr:col>5</xdr:col>
      <xdr:colOff>733425</xdr:colOff>
      <xdr:row>90</xdr:row>
      <xdr:rowOff>0</xdr:rowOff>
    </xdr:to>
    <xdr:sp>
      <xdr:nvSpPr>
        <xdr:cNvPr id="20" name="Text 103"/>
        <xdr:cNvSpPr txBox="1">
          <a:spLocks noChangeArrowheads="1"/>
        </xdr:cNvSpPr>
      </xdr:nvSpPr>
      <xdr:spPr>
        <a:xfrm>
          <a:off x="3667125" y="11772900"/>
          <a:ext cx="7048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7</xdr:col>
      <xdr:colOff>38100</xdr:colOff>
      <xdr:row>90</xdr:row>
      <xdr:rowOff>0</xdr:rowOff>
    </xdr:from>
    <xdr:to>
      <xdr:col>7</xdr:col>
      <xdr:colOff>733425</xdr:colOff>
      <xdr:row>90</xdr:row>
      <xdr:rowOff>0</xdr:rowOff>
    </xdr:to>
    <xdr:sp>
      <xdr:nvSpPr>
        <xdr:cNvPr id="21" name="Text 104"/>
        <xdr:cNvSpPr txBox="1">
          <a:spLocks noChangeArrowheads="1"/>
        </xdr:cNvSpPr>
      </xdr:nvSpPr>
      <xdr:spPr>
        <a:xfrm>
          <a:off x="5200650" y="11772900"/>
          <a:ext cx="69532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155</xdr:row>
      <xdr:rowOff>0</xdr:rowOff>
    </xdr:from>
    <xdr:to>
      <xdr:col>5</xdr:col>
      <xdr:colOff>733425</xdr:colOff>
      <xdr:row>155</xdr:row>
      <xdr:rowOff>0</xdr:rowOff>
    </xdr:to>
    <xdr:sp>
      <xdr:nvSpPr>
        <xdr:cNvPr id="22" name="Text 117"/>
        <xdr:cNvSpPr txBox="1">
          <a:spLocks noChangeArrowheads="1"/>
        </xdr:cNvSpPr>
      </xdr:nvSpPr>
      <xdr:spPr>
        <a:xfrm>
          <a:off x="3667125" y="19992975"/>
          <a:ext cx="7048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0</xdr:col>
      <xdr:colOff>19050</xdr:colOff>
      <xdr:row>142</xdr:row>
      <xdr:rowOff>85725</xdr:rowOff>
    </xdr:from>
    <xdr:to>
      <xdr:col>1</xdr:col>
      <xdr:colOff>9525</xdr:colOff>
      <xdr:row>142</xdr:row>
      <xdr:rowOff>85725</xdr:rowOff>
    </xdr:to>
    <xdr:sp>
      <xdr:nvSpPr>
        <xdr:cNvPr id="23" name="Line 23"/>
        <xdr:cNvSpPr>
          <a:spLocks/>
        </xdr:cNvSpPr>
      </xdr:nvSpPr>
      <xdr:spPr>
        <a:xfrm>
          <a:off x="19050" y="18468975"/>
          <a:ext cx="342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xdr:row>
      <xdr:rowOff>28575</xdr:rowOff>
    </xdr:from>
    <xdr:to>
      <xdr:col>3</xdr:col>
      <xdr:colOff>161925</xdr:colOff>
      <xdr:row>10</xdr:row>
      <xdr:rowOff>104775</xdr:rowOff>
    </xdr:to>
    <xdr:sp>
      <xdr:nvSpPr>
        <xdr:cNvPr id="24" name="Text 1"/>
        <xdr:cNvSpPr txBox="1">
          <a:spLocks noChangeArrowheads="1"/>
        </xdr:cNvSpPr>
      </xdr:nvSpPr>
      <xdr:spPr>
        <a:xfrm>
          <a:off x="381000" y="809625"/>
          <a:ext cx="2466975" cy="666750"/>
        </a:xfrm>
        <a:prstGeom prst="rect">
          <a:avLst/>
        </a:prstGeom>
        <a:solidFill>
          <a:srgbClr val="FFFFFF"/>
        </a:solidFill>
        <a:ln w="1" cmpd="sng">
          <a:noFill/>
        </a:ln>
      </xdr:spPr>
      <xdr:txBody>
        <a:bodyPr vertOverflow="clip" wrap="square" anchor="ctr"/>
        <a:p>
          <a:pPr algn="ctr">
            <a:defRPr/>
          </a:pPr>
          <a:r>
            <a:rPr lang="en-US" cap="none" sz="800" b="0" i="0" u="none" baseline="0"/>
            <a:t>Aufgabenbereich
I  insgesamt
W  weiblich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25" name="Line 25"/>
        <xdr:cNvSpPr>
          <a:spLocks/>
        </xdr:cNvSpPr>
      </xdr:nvSpPr>
      <xdr:spPr>
        <a:xfrm>
          <a:off x="1381125" y="10763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85</xdr:row>
      <xdr:rowOff>38100</xdr:rowOff>
    </xdr:from>
    <xdr:to>
      <xdr:col>7</xdr:col>
      <xdr:colOff>733425</xdr:colOff>
      <xdr:row>86</xdr:row>
      <xdr:rowOff>104775</xdr:rowOff>
    </xdr:to>
    <xdr:sp>
      <xdr:nvSpPr>
        <xdr:cNvPr id="26" name="Text 1"/>
        <xdr:cNvSpPr txBox="1">
          <a:spLocks noChangeArrowheads="1"/>
        </xdr:cNvSpPr>
      </xdr:nvSpPr>
      <xdr:spPr>
        <a:xfrm>
          <a:off x="2924175" y="11068050"/>
          <a:ext cx="2971800" cy="20955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85</xdr:row>
      <xdr:rowOff>38100</xdr:rowOff>
    </xdr:from>
    <xdr:to>
      <xdr:col>0</xdr:col>
      <xdr:colOff>323850</xdr:colOff>
      <xdr:row>89</xdr:row>
      <xdr:rowOff>114300</xdr:rowOff>
    </xdr:to>
    <xdr:sp>
      <xdr:nvSpPr>
        <xdr:cNvPr id="27" name="Text 7"/>
        <xdr:cNvSpPr txBox="1">
          <a:spLocks noChangeArrowheads="1"/>
        </xdr:cNvSpPr>
      </xdr:nvSpPr>
      <xdr:spPr>
        <a:xfrm>
          <a:off x="19050" y="110680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28575</xdr:colOff>
      <xdr:row>85</xdr:row>
      <xdr:rowOff>28575</xdr:rowOff>
    </xdr:from>
    <xdr:to>
      <xdr:col>11</xdr:col>
      <xdr:colOff>476250</xdr:colOff>
      <xdr:row>86</xdr:row>
      <xdr:rowOff>114300</xdr:rowOff>
    </xdr:to>
    <xdr:sp>
      <xdr:nvSpPr>
        <xdr:cNvPr id="28" name="Text 17"/>
        <xdr:cNvSpPr txBox="1">
          <a:spLocks noChangeArrowheads="1"/>
        </xdr:cNvSpPr>
      </xdr:nvSpPr>
      <xdr:spPr>
        <a:xfrm>
          <a:off x="5953125" y="11058525"/>
          <a:ext cx="1990725" cy="228600"/>
        </a:xfrm>
        <a:prstGeom prst="rect">
          <a:avLst/>
        </a:prstGeom>
        <a:solidFill>
          <a:srgbClr val="FFFFFF"/>
        </a:solidFill>
        <a:ln w="1" cmpd="sng">
          <a:noFill/>
        </a:ln>
      </xdr:spPr>
      <xdr:txBody>
        <a:bodyPr vertOverflow="clip" wrap="square" anchor="ctr"/>
        <a:p>
          <a:pPr algn="ctr">
            <a:defRPr/>
          </a:pPr>
          <a:r>
            <a:rPr lang="en-US" cap="none" sz="800" b="0" i="0" u="none" baseline="0"/>
            <a:t>Dauerkräfte </a:t>
          </a:r>
        </a:p>
      </xdr:txBody>
    </xdr:sp>
    <xdr:clientData/>
  </xdr:twoCellAnchor>
  <xdr:twoCellAnchor>
    <xdr:from>
      <xdr:col>12</xdr:col>
      <xdr:colOff>47625</xdr:colOff>
      <xdr:row>85</xdr:row>
      <xdr:rowOff>28575</xdr:rowOff>
    </xdr:from>
    <xdr:to>
      <xdr:col>15</xdr:col>
      <xdr:colOff>485775</xdr:colOff>
      <xdr:row>86</xdr:row>
      <xdr:rowOff>114300</xdr:rowOff>
    </xdr:to>
    <xdr:sp>
      <xdr:nvSpPr>
        <xdr:cNvPr id="29" name="Text 18"/>
        <xdr:cNvSpPr txBox="1">
          <a:spLocks noChangeArrowheads="1"/>
        </xdr:cNvSpPr>
      </xdr:nvSpPr>
      <xdr:spPr>
        <a:xfrm>
          <a:off x="8029575" y="11058525"/>
          <a:ext cx="2105025" cy="22860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16</xdr:col>
      <xdr:colOff>38100</xdr:colOff>
      <xdr:row>85</xdr:row>
      <xdr:rowOff>28575</xdr:rowOff>
    </xdr:from>
    <xdr:to>
      <xdr:col>18</xdr:col>
      <xdr:colOff>495300</xdr:colOff>
      <xdr:row>86</xdr:row>
      <xdr:rowOff>114300</xdr:rowOff>
    </xdr:to>
    <xdr:sp>
      <xdr:nvSpPr>
        <xdr:cNvPr id="30" name="Text 64"/>
        <xdr:cNvSpPr txBox="1">
          <a:spLocks noChangeArrowheads="1"/>
        </xdr:cNvSpPr>
      </xdr:nvSpPr>
      <xdr:spPr>
        <a:xfrm>
          <a:off x="10201275" y="11058525"/>
          <a:ext cx="1485900" cy="22860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18</xdr:col>
      <xdr:colOff>38100</xdr:colOff>
      <xdr:row>88</xdr:row>
      <xdr:rowOff>38100</xdr:rowOff>
    </xdr:from>
    <xdr:to>
      <xdr:col>18</xdr:col>
      <xdr:colOff>485775</xdr:colOff>
      <xdr:row>89</xdr:row>
      <xdr:rowOff>114300</xdr:rowOff>
    </xdr:to>
    <xdr:sp>
      <xdr:nvSpPr>
        <xdr:cNvPr id="31" name="Text 72"/>
        <xdr:cNvSpPr txBox="1">
          <a:spLocks noChangeArrowheads="1"/>
        </xdr:cNvSpPr>
      </xdr:nvSpPr>
      <xdr:spPr>
        <a:xfrm>
          <a:off x="11229975" y="11515725"/>
          <a:ext cx="44767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19</xdr:col>
      <xdr:colOff>28575</xdr:colOff>
      <xdr:row>85</xdr:row>
      <xdr:rowOff>38100</xdr:rowOff>
    </xdr:from>
    <xdr:to>
      <xdr:col>19</xdr:col>
      <xdr:colOff>333375</xdr:colOff>
      <xdr:row>89</xdr:row>
      <xdr:rowOff>114300</xdr:rowOff>
    </xdr:to>
    <xdr:sp>
      <xdr:nvSpPr>
        <xdr:cNvPr id="32" name="Text 73"/>
        <xdr:cNvSpPr txBox="1">
          <a:spLocks noChangeArrowheads="1"/>
        </xdr:cNvSpPr>
      </xdr:nvSpPr>
      <xdr:spPr>
        <a:xfrm>
          <a:off x="11734800" y="110680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1</xdr:col>
      <xdr:colOff>28575</xdr:colOff>
      <xdr:row>85</xdr:row>
      <xdr:rowOff>28575</xdr:rowOff>
    </xdr:from>
    <xdr:to>
      <xdr:col>3</xdr:col>
      <xdr:colOff>161925</xdr:colOff>
      <xdr:row>89</xdr:row>
      <xdr:rowOff>104775</xdr:rowOff>
    </xdr:to>
    <xdr:sp>
      <xdr:nvSpPr>
        <xdr:cNvPr id="33" name="Text 1"/>
        <xdr:cNvSpPr txBox="1">
          <a:spLocks noChangeArrowheads="1"/>
        </xdr:cNvSpPr>
      </xdr:nvSpPr>
      <xdr:spPr>
        <a:xfrm>
          <a:off x="381000" y="11058525"/>
          <a:ext cx="2466975" cy="666750"/>
        </a:xfrm>
        <a:prstGeom prst="rect">
          <a:avLst/>
        </a:prstGeom>
        <a:solidFill>
          <a:srgbClr val="FFFFFF"/>
        </a:solidFill>
        <a:ln w="1" cmpd="sng">
          <a:noFill/>
        </a:ln>
      </xdr:spPr>
      <xdr:txBody>
        <a:bodyPr vertOverflow="clip" wrap="square" anchor="ctr"/>
        <a:p>
          <a:pPr algn="ctr">
            <a:defRPr/>
          </a:pPr>
          <a:r>
            <a:rPr lang="en-US" cap="none" sz="800" b="0" i="0" u="none" baseline="0"/>
            <a:t>Aufgabenbereich
I  insgesamt
W  weiblich  </a:t>
          </a:r>
        </a:p>
      </xdr:txBody>
    </xdr:sp>
    <xdr:clientData/>
  </xdr:twoCellAnchor>
  <xdr:twoCellAnchor>
    <xdr:from>
      <xdr:col>2</xdr:col>
      <xdr:colOff>914400</xdr:colOff>
      <xdr:row>87</xdr:row>
      <xdr:rowOff>9525</xdr:rowOff>
    </xdr:from>
    <xdr:to>
      <xdr:col>2</xdr:col>
      <xdr:colOff>1371600</xdr:colOff>
      <xdr:row>87</xdr:row>
      <xdr:rowOff>9525</xdr:rowOff>
    </xdr:to>
    <xdr:sp>
      <xdr:nvSpPr>
        <xdr:cNvPr id="34" name="Line 34"/>
        <xdr:cNvSpPr>
          <a:spLocks/>
        </xdr:cNvSpPr>
      </xdr:nvSpPr>
      <xdr:spPr>
        <a:xfrm>
          <a:off x="1381125" y="113252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85</xdr:row>
      <xdr:rowOff>38100</xdr:rowOff>
    </xdr:from>
    <xdr:to>
      <xdr:col>7</xdr:col>
      <xdr:colOff>723900</xdr:colOff>
      <xdr:row>86</xdr:row>
      <xdr:rowOff>104775</xdr:rowOff>
    </xdr:to>
    <xdr:sp>
      <xdr:nvSpPr>
        <xdr:cNvPr id="35" name="Text 1"/>
        <xdr:cNvSpPr txBox="1">
          <a:spLocks noChangeArrowheads="1"/>
        </xdr:cNvSpPr>
      </xdr:nvSpPr>
      <xdr:spPr>
        <a:xfrm>
          <a:off x="2914650" y="11068050"/>
          <a:ext cx="2971800" cy="20955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85</xdr:row>
      <xdr:rowOff>38100</xdr:rowOff>
    </xdr:from>
    <xdr:to>
      <xdr:col>0</xdr:col>
      <xdr:colOff>323850</xdr:colOff>
      <xdr:row>89</xdr:row>
      <xdr:rowOff>114300</xdr:rowOff>
    </xdr:to>
    <xdr:sp>
      <xdr:nvSpPr>
        <xdr:cNvPr id="36" name="Text 7"/>
        <xdr:cNvSpPr txBox="1">
          <a:spLocks noChangeArrowheads="1"/>
        </xdr:cNvSpPr>
      </xdr:nvSpPr>
      <xdr:spPr>
        <a:xfrm>
          <a:off x="19050" y="110680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38100</xdr:colOff>
      <xdr:row>85</xdr:row>
      <xdr:rowOff>28575</xdr:rowOff>
    </xdr:from>
    <xdr:to>
      <xdr:col>11</xdr:col>
      <xdr:colOff>476250</xdr:colOff>
      <xdr:row>86</xdr:row>
      <xdr:rowOff>114300</xdr:rowOff>
    </xdr:to>
    <xdr:sp>
      <xdr:nvSpPr>
        <xdr:cNvPr id="37" name="Text 17"/>
        <xdr:cNvSpPr txBox="1">
          <a:spLocks noChangeArrowheads="1"/>
        </xdr:cNvSpPr>
      </xdr:nvSpPr>
      <xdr:spPr>
        <a:xfrm>
          <a:off x="5962650" y="11058525"/>
          <a:ext cx="1981200" cy="228600"/>
        </a:xfrm>
        <a:prstGeom prst="rect">
          <a:avLst/>
        </a:prstGeom>
        <a:solidFill>
          <a:srgbClr val="FFFFFF"/>
        </a:solidFill>
        <a:ln w="1" cmpd="sng">
          <a:noFill/>
        </a:ln>
      </xdr:spPr>
      <xdr:txBody>
        <a:bodyPr vertOverflow="clip" wrap="square" anchor="ctr"/>
        <a:p>
          <a:pPr algn="ctr">
            <a:defRPr/>
          </a:pPr>
          <a:r>
            <a:rPr lang="en-US" cap="none" sz="800" b="0" i="0" u="none" baseline="0"/>
            <a:t>Dauerkräfte </a:t>
          </a:r>
        </a:p>
      </xdr:txBody>
    </xdr:sp>
    <xdr:clientData/>
  </xdr:twoCellAnchor>
  <xdr:twoCellAnchor>
    <xdr:from>
      <xdr:col>12</xdr:col>
      <xdr:colOff>47625</xdr:colOff>
      <xdr:row>85</xdr:row>
      <xdr:rowOff>28575</xdr:rowOff>
    </xdr:from>
    <xdr:to>
      <xdr:col>15</xdr:col>
      <xdr:colOff>485775</xdr:colOff>
      <xdr:row>86</xdr:row>
      <xdr:rowOff>114300</xdr:rowOff>
    </xdr:to>
    <xdr:sp>
      <xdr:nvSpPr>
        <xdr:cNvPr id="38" name="Text 18"/>
        <xdr:cNvSpPr txBox="1">
          <a:spLocks noChangeArrowheads="1"/>
        </xdr:cNvSpPr>
      </xdr:nvSpPr>
      <xdr:spPr>
        <a:xfrm>
          <a:off x="8029575" y="11058525"/>
          <a:ext cx="2105025" cy="22860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16</xdr:col>
      <xdr:colOff>19050</xdr:colOff>
      <xdr:row>85</xdr:row>
      <xdr:rowOff>38100</xdr:rowOff>
    </xdr:from>
    <xdr:to>
      <xdr:col>18</xdr:col>
      <xdr:colOff>476250</xdr:colOff>
      <xdr:row>86</xdr:row>
      <xdr:rowOff>123825</xdr:rowOff>
    </xdr:to>
    <xdr:sp>
      <xdr:nvSpPr>
        <xdr:cNvPr id="39" name="Text 64"/>
        <xdr:cNvSpPr txBox="1">
          <a:spLocks noChangeArrowheads="1"/>
        </xdr:cNvSpPr>
      </xdr:nvSpPr>
      <xdr:spPr>
        <a:xfrm>
          <a:off x="10182225" y="11068050"/>
          <a:ext cx="1485900" cy="22860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18</xdr:col>
      <xdr:colOff>38100</xdr:colOff>
      <xdr:row>88</xdr:row>
      <xdr:rowOff>38100</xdr:rowOff>
    </xdr:from>
    <xdr:to>
      <xdr:col>18</xdr:col>
      <xdr:colOff>485775</xdr:colOff>
      <xdr:row>89</xdr:row>
      <xdr:rowOff>114300</xdr:rowOff>
    </xdr:to>
    <xdr:sp>
      <xdr:nvSpPr>
        <xdr:cNvPr id="40" name="Text 72"/>
        <xdr:cNvSpPr txBox="1">
          <a:spLocks noChangeArrowheads="1"/>
        </xdr:cNvSpPr>
      </xdr:nvSpPr>
      <xdr:spPr>
        <a:xfrm>
          <a:off x="11229975" y="11515725"/>
          <a:ext cx="447675" cy="2190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19</xdr:col>
      <xdr:colOff>28575</xdr:colOff>
      <xdr:row>85</xdr:row>
      <xdr:rowOff>38100</xdr:rowOff>
    </xdr:from>
    <xdr:to>
      <xdr:col>19</xdr:col>
      <xdr:colOff>333375</xdr:colOff>
      <xdr:row>89</xdr:row>
      <xdr:rowOff>114300</xdr:rowOff>
    </xdr:to>
    <xdr:sp>
      <xdr:nvSpPr>
        <xdr:cNvPr id="41" name="Text 73"/>
        <xdr:cNvSpPr txBox="1">
          <a:spLocks noChangeArrowheads="1"/>
        </xdr:cNvSpPr>
      </xdr:nvSpPr>
      <xdr:spPr>
        <a:xfrm>
          <a:off x="11734800" y="11068050"/>
          <a:ext cx="304800" cy="66675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1</xdr:col>
      <xdr:colOff>28575</xdr:colOff>
      <xdr:row>85</xdr:row>
      <xdr:rowOff>28575</xdr:rowOff>
    </xdr:from>
    <xdr:to>
      <xdr:col>3</xdr:col>
      <xdr:colOff>161925</xdr:colOff>
      <xdr:row>89</xdr:row>
      <xdr:rowOff>104775</xdr:rowOff>
    </xdr:to>
    <xdr:sp>
      <xdr:nvSpPr>
        <xdr:cNvPr id="42" name="Text 1"/>
        <xdr:cNvSpPr txBox="1">
          <a:spLocks noChangeArrowheads="1"/>
        </xdr:cNvSpPr>
      </xdr:nvSpPr>
      <xdr:spPr>
        <a:xfrm>
          <a:off x="381000" y="11058525"/>
          <a:ext cx="2466975" cy="666750"/>
        </a:xfrm>
        <a:prstGeom prst="rect">
          <a:avLst/>
        </a:prstGeom>
        <a:solidFill>
          <a:srgbClr val="FFFFFF"/>
        </a:solidFill>
        <a:ln w="1" cmpd="sng">
          <a:noFill/>
        </a:ln>
      </xdr:spPr>
      <xdr:txBody>
        <a:bodyPr vertOverflow="clip" wrap="square" anchor="ctr"/>
        <a:p>
          <a:pPr algn="ctr">
            <a:defRPr/>
          </a:pPr>
          <a:r>
            <a:rPr lang="en-US" cap="none" sz="800" b="0" i="0" u="none" baseline="0"/>
            <a:t>Aufgabenbereich
I  insgesamt
W  weiblich  </a:t>
          </a:r>
        </a:p>
      </xdr:txBody>
    </xdr:sp>
    <xdr:clientData/>
  </xdr:twoCellAnchor>
  <xdr:twoCellAnchor>
    <xdr:from>
      <xdr:col>2</xdr:col>
      <xdr:colOff>914400</xdr:colOff>
      <xdr:row>87</xdr:row>
      <xdr:rowOff>9525</xdr:rowOff>
    </xdr:from>
    <xdr:to>
      <xdr:col>2</xdr:col>
      <xdr:colOff>1371600</xdr:colOff>
      <xdr:row>87</xdr:row>
      <xdr:rowOff>9525</xdr:rowOff>
    </xdr:to>
    <xdr:sp>
      <xdr:nvSpPr>
        <xdr:cNvPr id="43" name="Line 43"/>
        <xdr:cNvSpPr>
          <a:spLocks/>
        </xdr:cNvSpPr>
      </xdr:nvSpPr>
      <xdr:spPr>
        <a:xfrm>
          <a:off x="1381125" y="113252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28575</xdr:rowOff>
    </xdr:from>
    <xdr:to>
      <xdr:col>7</xdr:col>
      <xdr:colOff>733425</xdr:colOff>
      <xdr:row>7</xdr:row>
      <xdr:rowOff>85725</xdr:rowOff>
    </xdr:to>
    <xdr:sp>
      <xdr:nvSpPr>
        <xdr:cNvPr id="1" name="Text 1"/>
        <xdr:cNvSpPr txBox="1">
          <a:spLocks noChangeArrowheads="1"/>
        </xdr:cNvSpPr>
      </xdr:nvSpPr>
      <xdr:spPr>
        <a:xfrm>
          <a:off x="2447925" y="809625"/>
          <a:ext cx="2971800" cy="180975"/>
        </a:xfrm>
        <a:prstGeom prst="rect">
          <a:avLst/>
        </a:prstGeom>
        <a:solidFill>
          <a:srgbClr val="FFFFFF"/>
        </a:solidFill>
        <a:ln w="1" cmpd="sng">
          <a:noFill/>
        </a:ln>
      </xdr:spPr>
      <xdr:txBody>
        <a:bodyPr vertOverflow="clip" wrap="square" anchor="ctr"/>
        <a:p>
          <a:pPr algn="ctr">
            <a:defRPr/>
          </a:pPr>
          <a:r>
            <a:rPr lang="en-US" cap="none" sz="800" b="0" i="0" u="none" baseline="0"/>
            <a:t>Beschäftigte </a:t>
          </a:r>
        </a:p>
      </xdr:txBody>
    </xdr:sp>
    <xdr:clientData/>
  </xdr:twoCellAnchor>
  <xdr:twoCellAnchor>
    <xdr:from>
      <xdr:col>0</xdr:col>
      <xdr:colOff>0</xdr:colOff>
      <xdr:row>6</xdr:row>
      <xdr:rowOff>38100</xdr:rowOff>
    </xdr:from>
    <xdr:to>
      <xdr:col>0</xdr:col>
      <xdr:colOff>0</xdr:colOff>
      <xdr:row>10</xdr:row>
      <xdr:rowOff>104775</xdr:rowOff>
    </xdr:to>
    <xdr:sp>
      <xdr:nvSpPr>
        <xdr:cNvPr id="2" name="Text 2"/>
        <xdr:cNvSpPr txBox="1">
          <a:spLocks noChangeArrowheads="1"/>
        </xdr:cNvSpPr>
      </xdr:nvSpPr>
      <xdr:spPr>
        <a:xfrm>
          <a:off x="0" y="819150"/>
          <a:ext cx="0" cy="561975"/>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38100</xdr:colOff>
      <xdr:row>6</xdr:row>
      <xdr:rowOff>38100</xdr:rowOff>
    </xdr:from>
    <xdr:to>
      <xdr:col>11</xdr:col>
      <xdr:colOff>676275</xdr:colOff>
      <xdr:row>7</xdr:row>
      <xdr:rowOff>95250</xdr:rowOff>
    </xdr:to>
    <xdr:sp>
      <xdr:nvSpPr>
        <xdr:cNvPr id="3" name="Text 3"/>
        <xdr:cNvSpPr txBox="1">
          <a:spLocks noChangeArrowheads="1"/>
        </xdr:cNvSpPr>
      </xdr:nvSpPr>
      <xdr:spPr>
        <a:xfrm>
          <a:off x="5486400" y="819150"/>
          <a:ext cx="2781300" cy="180975"/>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12</xdr:col>
      <xdr:colOff>38100</xdr:colOff>
      <xdr:row>6</xdr:row>
      <xdr:rowOff>28575</xdr:rowOff>
    </xdr:from>
    <xdr:to>
      <xdr:col>15</xdr:col>
      <xdr:colOff>733425</xdr:colOff>
      <xdr:row>7</xdr:row>
      <xdr:rowOff>95250</xdr:rowOff>
    </xdr:to>
    <xdr:sp>
      <xdr:nvSpPr>
        <xdr:cNvPr id="4" name="Text 4"/>
        <xdr:cNvSpPr txBox="1">
          <a:spLocks noChangeArrowheads="1"/>
        </xdr:cNvSpPr>
      </xdr:nvSpPr>
      <xdr:spPr>
        <a:xfrm>
          <a:off x="8343900" y="809625"/>
          <a:ext cx="2847975" cy="19050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9</xdr:col>
      <xdr:colOff>28575</xdr:colOff>
      <xdr:row>8</xdr:row>
      <xdr:rowOff>28575</xdr:rowOff>
    </xdr:from>
    <xdr:to>
      <xdr:col>9</xdr:col>
      <xdr:colOff>685800</xdr:colOff>
      <xdr:row>10</xdr:row>
      <xdr:rowOff>95250</xdr:rowOff>
    </xdr:to>
    <xdr:sp>
      <xdr:nvSpPr>
        <xdr:cNvPr id="5" name="Text 7"/>
        <xdr:cNvSpPr txBox="1">
          <a:spLocks noChangeArrowheads="1"/>
        </xdr:cNvSpPr>
      </xdr:nvSpPr>
      <xdr:spPr>
        <a:xfrm>
          <a:off x="6191250"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Beamte und
Richter</a:t>
          </a:r>
        </a:p>
      </xdr:txBody>
    </xdr:sp>
    <xdr:clientData/>
  </xdr:twoCellAnchor>
  <xdr:twoCellAnchor>
    <xdr:from>
      <xdr:col>11</xdr:col>
      <xdr:colOff>28575</xdr:colOff>
      <xdr:row>8</xdr:row>
      <xdr:rowOff>28575</xdr:rowOff>
    </xdr:from>
    <xdr:to>
      <xdr:col>11</xdr:col>
      <xdr:colOff>685800</xdr:colOff>
      <xdr:row>10</xdr:row>
      <xdr:rowOff>95250</xdr:rowOff>
    </xdr:to>
    <xdr:sp>
      <xdr:nvSpPr>
        <xdr:cNvPr id="6" name="Text 8"/>
        <xdr:cNvSpPr txBox="1">
          <a:spLocks noChangeArrowheads="1"/>
        </xdr:cNvSpPr>
      </xdr:nvSpPr>
      <xdr:spPr>
        <a:xfrm>
          <a:off x="7620000"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8</xdr:row>
      <xdr:rowOff>28575</xdr:rowOff>
    </xdr:from>
    <xdr:to>
      <xdr:col>5</xdr:col>
      <xdr:colOff>733425</xdr:colOff>
      <xdr:row>10</xdr:row>
      <xdr:rowOff>95250</xdr:rowOff>
    </xdr:to>
    <xdr:sp>
      <xdr:nvSpPr>
        <xdr:cNvPr id="7" name="Text 13"/>
        <xdr:cNvSpPr txBox="1">
          <a:spLocks noChangeArrowheads="1"/>
        </xdr:cNvSpPr>
      </xdr:nvSpPr>
      <xdr:spPr>
        <a:xfrm>
          <a:off x="3190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Beamte und
Richter</a:t>
          </a:r>
        </a:p>
      </xdr:txBody>
    </xdr:sp>
    <xdr:clientData/>
  </xdr:twoCellAnchor>
  <xdr:twoCellAnchor>
    <xdr:from>
      <xdr:col>7</xdr:col>
      <xdr:colOff>28575</xdr:colOff>
      <xdr:row>8</xdr:row>
      <xdr:rowOff>28575</xdr:rowOff>
    </xdr:from>
    <xdr:to>
      <xdr:col>7</xdr:col>
      <xdr:colOff>723900</xdr:colOff>
      <xdr:row>10</xdr:row>
      <xdr:rowOff>95250</xdr:rowOff>
    </xdr:to>
    <xdr:sp>
      <xdr:nvSpPr>
        <xdr:cNvPr id="8" name="Text 14"/>
        <xdr:cNvSpPr txBox="1">
          <a:spLocks noChangeArrowheads="1"/>
        </xdr:cNvSpPr>
      </xdr:nvSpPr>
      <xdr:spPr>
        <a:xfrm>
          <a:off x="4714875" y="1057275"/>
          <a:ext cx="6953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28575</xdr:colOff>
      <xdr:row>8</xdr:row>
      <xdr:rowOff>28575</xdr:rowOff>
    </xdr:from>
    <xdr:to>
      <xdr:col>4</xdr:col>
      <xdr:colOff>733425</xdr:colOff>
      <xdr:row>10</xdr:row>
      <xdr:rowOff>95250</xdr:rowOff>
    </xdr:to>
    <xdr:sp>
      <xdr:nvSpPr>
        <xdr:cNvPr id="9" name="Text 15"/>
        <xdr:cNvSpPr txBox="1">
          <a:spLocks noChangeArrowheads="1"/>
        </xdr:cNvSpPr>
      </xdr:nvSpPr>
      <xdr:spPr>
        <a:xfrm>
          <a:off x="2428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ins-
gesamt</a:t>
          </a:r>
        </a:p>
      </xdr:txBody>
    </xdr:sp>
    <xdr:clientData/>
  </xdr:twoCellAnchor>
  <xdr:twoCellAnchor>
    <xdr:from>
      <xdr:col>6</xdr:col>
      <xdr:colOff>28575</xdr:colOff>
      <xdr:row>8</xdr:row>
      <xdr:rowOff>28575</xdr:rowOff>
    </xdr:from>
    <xdr:to>
      <xdr:col>6</xdr:col>
      <xdr:colOff>733425</xdr:colOff>
      <xdr:row>10</xdr:row>
      <xdr:rowOff>95250</xdr:rowOff>
    </xdr:to>
    <xdr:sp>
      <xdr:nvSpPr>
        <xdr:cNvPr id="10" name="Text 16"/>
        <xdr:cNvSpPr txBox="1">
          <a:spLocks noChangeArrowheads="1"/>
        </xdr:cNvSpPr>
      </xdr:nvSpPr>
      <xdr:spPr>
        <a:xfrm>
          <a:off x="3952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8</xdr:row>
      <xdr:rowOff>28575</xdr:rowOff>
    </xdr:from>
    <xdr:to>
      <xdr:col>8</xdr:col>
      <xdr:colOff>676275</xdr:colOff>
      <xdr:row>10</xdr:row>
      <xdr:rowOff>95250</xdr:rowOff>
    </xdr:to>
    <xdr:sp>
      <xdr:nvSpPr>
        <xdr:cNvPr id="11" name="Text 17"/>
        <xdr:cNvSpPr txBox="1">
          <a:spLocks noChangeArrowheads="1"/>
        </xdr:cNvSpPr>
      </xdr:nvSpPr>
      <xdr:spPr>
        <a:xfrm>
          <a:off x="547687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10</xdr:col>
      <xdr:colOff>28575</xdr:colOff>
      <xdr:row>8</xdr:row>
      <xdr:rowOff>28575</xdr:rowOff>
    </xdr:from>
    <xdr:to>
      <xdr:col>10</xdr:col>
      <xdr:colOff>676275</xdr:colOff>
      <xdr:row>10</xdr:row>
      <xdr:rowOff>95250</xdr:rowOff>
    </xdr:to>
    <xdr:sp>
      <xdr:nvSpPr>
        <xdr:cNvPr id="12" name="Text 18"/>
        <xdr:cNvSpPr txBox="1">
          <a:spLocks noChangeArrowheads="1"/>
        </xdr:cNvSpPr>
      </xdr:nvSpPr>
      <xdr:spPr>
        <a:xfrm>
          <a:off x="690562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28575</xdr:colOff>
      <xdr:row>8</xdr:row>
      <xdr:rowOff>28575</xdr:rowOff>
    </xdr:from>
    <xdr:to>
      <xdr:col>12</xdr:col>
      <xdr:colOff>676275</xdr:colOff>
      <xdr:row>10</xdr:row>
      <xdr:rowOff>95250</xdr:rowOff>
    </xdr:to>
    <xdr:sp>
      <xdr:nvSpPr>
        <xdr:cNvPr id="13" name="Text 19"/>
        <xdr:cNvSpPr txBox="1">
          <a:spLocks noChangeArrowheads="1"/>
        </xdr:cNvSpPr>
      </xdr:nvSpPr>
      <xdr:spPr>
        <a:xfrm>
          <a:off x="833437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13</xdr:col>
      <xdr:colOff>28575</xdr:colOff>
      <xdr:row>8</xdr:row>
      <xdr:rowOff>28575</xdr:rowOff>
    </xdr:from>
    <xdr:to>
      <xdr:col>13</xdr:col>
      <xdr:colOff>685800</xdr:colOff>
      <xdr:row>10</xdr:row>
      <xdr:rowOff>95250</xdr:rowOff>
    </xdr:to>
    <xdr:sp>
      <xdr:nvSpPr>
        <xdr:cNvPr id="14" name="Text 20"/>
        <xdr:cNvSpPr txBox="1">
          <a:spLocks noChangeArrowheads="1"/>
        </xdr:cNvSpPr>
      </xdr:nvSpPr>
      <xdr:spPr>
        <a:xfrm>
          <a:off x="9058275"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Beamte und
Richter</a:t>
          </a:r>
        </a:p>
      </xdr:txBody>
    </xdr:sp>
    <xdr:clientData/>
  </xdr:twoCellAnchor>
  <xdr:twoCellAnchor>
    <xdr:from>
      <xdr:col>14</xdr:col>
      <xdr:colOff>38100</xdr:colOff>
      <xdr:row>8</xdr:row>
      <xdr:rowOff>28575</xdr:rowOff>
    </xdr:from>
    <xdr:to>
      <xdr:col>14</xdr:col>
      <xdr:colOff>685800</xdr:colOff>
      <xdr:row>10</xdr:row>
      <xdr:rowOff>95250</xdr:rowOff>
    </xdr:to>
    <xdr:sp>
      <xdr:nvSpPr>
        <xdr:cNvPr id="15" name="Text 21"/>
        <xdr:cNvSpPr txBox="1">
          <a:spLocks noChangeArrowheads="1"/>
        </xdr:cNvSpPr>
      </xdr:nvSpPr>
      <xdr:spPr>
        <a:xfrm>
          <a:off x="978217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38100</xdr:colOff>
      <xdr:row>8</xdr:row>
      <xdr:rowOff>28575</xdr:rowOff>
    </xdr:from>
    <xdr:to>
      <xdr:col>15</xdr:col>
      <xdr:colOff>733425</xdr:colOff>
      <xdr:row>10</xdr:row>
      <xdr:rowOff>95250</xdr:rowOff>
    </xdr:to>
    <xdr:sp>
      <xdr:nvSpPr>
        <xdr:cNvPr id="16" name="Text 22"/>
        <xdr:cNvSpPr txBox="1">
          <a:spLocks noChangeArrowheads="1"/>
        </xdr:cNvSpPr>
      </xdr:nvSpPr>
      <xdr:spPr>
        <a:xfrm>
          <a:off x="10496550" y="1057275"/>
          <a:ext cx="6953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171450</xdr:colOff>
      <xdr:row>9</xdr:row>
      <xdr:rowOff>0</xdr:rowOff>
    </xdr:from>
    <xdr:to>
      <xdr:col>2</xdr:col>
      <xdr:colOff>419100</xdr:colOff>
      <xdr:row>9</xdr:row>
      <xdr:rowOff>0</xdr:rowOff>
    </xdr:to>
    <xdr:sp>
      <xdr:nvSpPr>
        <xdr:cNvPr id="17" name="Line 17"/>
        <xdr:cNvSpPr>
          <a:spLocks/>
        </xdr:cNvSpPr>
      </xdr:nvSpPr>
      <xdr:spPr>
        <a:xfrm>
          <a:off x="1266825"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38100</xdr:rowOff>
    </xdr:from>
    <xdr:to>
      <xdr:col>0</xdr:col>
      <xdr:colOff>304800</xdr:colOff>
      <xdr:row>10</xdr:row>
      <xdr:rowOff>85725</xdr:rowOff>
    </xdr:to>
    <xdr:sp>
      <xdr:nvSpPr>
        <xdr:cNvPr id="18" name="Text 24"/>
        <xdr:cNvSpPr txBox="1">
          <a:spLocks noChangeArrowheads="1"/>
        </xdr:cNvSpPr>
      </xdr:nvSpPr>
      <xdr:spPr>
        <a:xfrm>
          <a:off x="19050" y="819150"/>
          <a:ext cx="285750" cy="54292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16</xdr:col>
      <xdr:colOff>28575</xdr:colOff>
      <xdr:row>6</xdr:row>
      <xdr:rowOff>28575</xdr:rowOff>
    </xdr:from>
    <xdr:to>
      <xdr:col>16</xdr:col>
      <xdr:colOff>314325</xdr:colOff>
      <xdr:row>10</xdr:row>
      <xdr:rowOff>85725</xdr:rowOff>
    </xdr:to>
    <xdr:sp>
      <xdr:nvSpPr>
        <xdr:cNvPr id="19" name="Text 25"/>
        <xdr:cNvSpPr txBox="1">
          <a:spLocks noChangeArrowheads="1"/>
        </xdr:cNvSpPr>
      </xdr:nvSpPr>
      <xdr:spPr>
        <a:xfrm>
          <a:off x="11249025" y="809625"/>
          <a:ext cx="285750" cy="55245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6</xdr:row>
      <xdr:rowOff>28575</xdr:rowOff>
    </xdr:from>
    <xdr:to>
      <xdr:col>7</xdr:col>
      <xdr:colOff>723900</xdr:colOff>
      <xdr:row>7</xdr:row>
      <xdr:rowOff>85725</xdr:rowOff>
    </xdr:to>
    <xdr:sp>
      <xdr:nvSpPr>
        <xdr:cNvPr id="1" name="Text 1"/>
        <xdr:cNvSpPr txBox="1">
          <a:spLocks noChangeArrowheads="1"/>
        </xdr:cNvSpPr>
      </xdr:nvSpPr>
      <xdr:spPr>
        <a:xfrm>
          <a:off x="2438400" y="809625"/>
          <a:ext cx="2971800" cy="180975"/>
        </a:xfrm>
        <a:prstGeom prst="rect">
          <a:avLst/>
        </a:prstGeom>
        <a:solidFill>
          <a:srgbClr val="FFFFFF"/>
        </a:solidFill>
        <a:ln w="1" cmpd="sng">
          <a:noFill/>
        </a:ln>
      </xdr:spPr>
      <xdr:txBody>
        <a:bodyPr vertOverflow="clip" wrap="square" anchor="ctr"/>
        <a:p>
          <a:pPr algn="ctr">
            <a:defRPr/>
          </a:pPr>
          <a:r>
            <a:rPr lang="en-US" cap="none" sz="800" b="0" i="0" u="none" baseline="0"/>
            <a:t>Beschäftigte </a:t>
          </a:r>
        </a:p>
      </xdr:txBody>
    </xdr:sp>
    <xdr:clientData/>
  </xdr:twoCellAnchor>
  <xdr:twoCellAnchor>
    <xdr:from>
      <xdr:col>8</xdr:col>
      <xdr:colOff>38100</xdr:colOff>
      <xdr:row>6</xdr:row>
      <xdr:rowOff>28575</xdr:rowOff>
    </xdr:from>
    <xdr:to>
      <xdr:col>11</xdr:col>
      <xdr:colOff>676275</xdr:colOff>
      <xdr:row>7</xdr:row>
      <xdr:rowOff>85725</xdr:rowOff>
    </xdr:to>
    <xdr:sp>
      <xdr:nvSpPr>
        <xdr:cNvPr id="2" name="Text 2"/>
        <xdr:cNvSpPr txBox="1">
          <a:spLocks noChangeArrowheads="1"/>
        </xdr:cNvSpPr>
      </xdr:nvSpPr>
      <xdr:spPr>
        <a:xfrm>
          <a:off x="5486400" y="809625"/>
          <a:ext cx="2781300" cy="180975"/>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12</xdr:col>
      <xdr:colOff>38100</xdr:colOff>
      <xdr:row>6</xdr:row>
      <xdr:rowOff>28575</xdr:rowOff>
    </xdr:from>
    <xdr:to>
      <xdr:col>15</xdr:col>
      <xdr:colOff>733425</xdr:colOff>
      <xdr:row>7</xdr:row>
      <xdr:rowOff>95250</xdr:rowOff>
    </xdr:to>
    <xdr:sp>
      <xdr:nvSpPr>
        <xdr:cNvPr id="3" name="Text 3"/>
        <xdr:cNvSpPr txBox="1">
          <a:spLocks noChangeArrowheads="1"/>
        </xdr:cNvSpPr>
      </xdr:nvSpPr>
      <xdr:spPr>
        <a:xfrm>
          <a:off x="8343900" y="809625"/>
          <a:ext cx="2838450" cy="19050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9</xdr:col>
      <xdr:colOff>28575</xdr:colOff>
      <xdr:row>8</xdr:row>
      <xdr:rowOff>19050</xdr:rowOff>
    </xdr:from>
    <xdr:to>
      <xdr:col>9</xdr:col>
      <xdr:colOff>685800</xdr:colOff>
      <xdr:row>10</xdr:row>
      <xdr:rowOff>85725</xdr:rowOff>
    </xdr:to>
    <xdr:sp>
      <xdr:nvSpPr>
        <xdr:cNvPr id="4" name="Text 4"/>
        <xdr:cNvSpPr txBox="1">
          <a:spLocks noChangeArrowheads="1"/>
        </xdr:cNvSpPr>
      </xdr:nvSpPr>
      <xdr:spPr>
        <a:xfrm>
          <a:off x="6191250" y="1047750"/>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11</xdr:col>
      <xdr:colOff>28575</xdr:colOff>
      <xdr:row>8</xdr:row>
      <xdr:rowOff>19050</xdr:rowOff>
    </xdr:from>
    <xdr:to>
      <xdr:col>11</xdr:col>
      <xdr:colOff>685800</xdr:colOff>
      <xdr:row>10</xdr:row>
      <xdr:rowOff>85725</xdr:rowOff>
    </xdr:to>
    <xdr:sp>
      <xdr:nvSpPr>
        <xdr:cNvPr id="5" name="Text 5"/>
        <xdr:cNvSpPr txBox="1">
          <a:spLocks noChangeArrowheads="1"/>
        </xdr:cNvSpPr>
      </xdr:nvSpPr>
      <xdr:spPr>
        <a:xfrm>
          <a:off x="7620000" y="1047750"/>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8</xdr:row>
      <xdr:rowOff>28575</xdr:rowOff>
    </xdr:from>
    <xdr:to>
      <xdr:col>5</xdr:col>
      <xdr:colOff>733425</xdr:colOff>
      <xdr:row>10</xdr:row>
      <xdr:rowOff>95250</xdr:rowOff>
    </xdr:to>
    <xdr:sp>
      <xdr:nvSpPr>
        <xdr:cNvPr id="6" name="Text 6"/>
        <xdr:cNvSpPr txBox="1">
          <a:spLocks noChangeArrowheads="1"/>
        </xdr:cNvSpPr>
      </xdr:nvSpPr>
      <xdr:spPr>
        <a:xfrm>
          <a:off x="3190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7</xdr:col>
      <xdr:colOff>28575</xdr:colOff>
      <xdr:row>8</xdr:row>
      <xdr:rowOff>28575</xdr:rowOff>
    </xdr:from>
    <xdr:to>
      <xdr:col>7</xdr:col>
      <xdr:colOff>723900</xdr:colOff>
      <xdr:row>10</xdr:row>
      <xdr:rowOff>95250</xdr:rowOff>
    </xdr:to>
    <xdr:sp>
      <xdr:nvSpPr>
        <xdr:cNvPr id="7" name="Text 7"/>
        <xdr:cNvSpPr txBox="1">
          <a:spLocks noChangeArrowheads="1"/>
        </xdr:cNvSpPr>
      </xdr:nvSpPr>
      <xdr:spPr>
        <a:xfrm>
          <a:off x="4714875" y="1057275"/>
          <a:ext cx="6953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28575</xdr:colOff>
      <xdr:row>8</xdr:row>
      <xdr:rowOff>28575</xdr:rowOff>
    </xdr:from>
    <xdr:to>
      <xdr:col>4</xdr:col>
      <xdr:colOff>733425</xdr:colOff>
      <xdr:row>10</xdr:row>
      <xdr:rowOff>95250</xdr:rowOff>
    </xdr:to>
    <xdr:sp>
      <xdr:nvSpPr>
        <xdr:cNvPr id="8" name="Text 8"/>
        <xdr:cNvSpPr txBox="1">
          <a:spLocks noChangeArrowheads="1"/>
        </xdr:cNvSpPr>
      </xdr:nvSpPr>
      <xdr:spPr>
        <a:xfrm>
          <a:off x="2428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ins-
gesamt</a:t>
          </a:r>
        </a:p>
      </xdr:txBody>
    </xdr:sp>
    <xdr:clientData/>
  </xdr:twoCellAnchor>
  <xdr:twoCellAnchor>
    <xdr:from>
      <xdr:col>6</xdr:col>
      <xdr:colOff>28575</xdr:colOff>
      <xdr:row>8</xdr:row>
      <xdr:rowOff>28575</xdr:rowOff>
    </xdr:from>
    <xdr:to>
      <xdr:col>6</xdr:col>
      <xdr:colOff>733425</xdr:colOff>
      <xdr:row>10</xdr:row>
      <xdr:rowOff>95250</xdr:rowOff>
    </xdr:to>
    <xdr:sp>
      <xdr:nvSpPr>
        <xdr:cNvPr id="9" name="Text 9"/>
        <xdr:cNvSpPr txBox="1">
          <a:spLocks noChangeArrowheads="1"/>
        </xdr:cNvSpPr>
      </xdr:nvSpPr>
      <xdr:spPr>
        <a:xfrm>
          <a:off x="3952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8</xdr:row>
      <xdr:rowOff>28575</xdr:rowOff>
    </xdr:from>
    <xdr:to>
      <xdr:col>8</xdr:col>
      <xdr:colOff>676275</xdr:colOff>
      <xdr:row>10</xdr:row>
      <xdr:rowOff>95250</xdr:rowOff>
    </xdr:to>
    <xdr:sp>
      <xdr:nvSpPr>
        <xdr:cNvPr id="10" name="Text 10"/>
        <xdr:cNvSpPr txBox="1">
          <a:spLocks noChangeArrowheads="1"/>
        </xdr:cNvSpPr>
      </xdr:nvSpPr>
      <xdr:spPr>
        <a:xfrm>
          <a:off x="547687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10</xdr:col>
      <xdr:colOff>28575</xdr:colOff>
      <xdr:row>8</xdr:row>
      <xdr:rowOff>28575</xdr:rowOff>
    </xdr:from>
    <xdr:to>
      <xdr:col>10</xdr:col>
      <xdr:colOff>676275</xdr:colOff>
      <xdr:row>10</xdr:row>
      <xdr:rowOff>95250</xdr:rowOff>
    </xdr:to>
    <xdr:sp>
      <xdr:nvSpPr>
        <xdr:cNvPr id="11" name="Text 11"/>
        <xdr:cNvSpPr txBox="1">
          <a:spLocks noChangeArrowheads="1"/>
        </xdr:cNvSpPr>
      </xdr:nvSpPr>
      <xdr:spPr>
        <a:xfrm>
          <a:off x="690562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28575</xdr:colOff>
      <xdr:row>8</xdr:row>
      <xdr:rowOff>28575</xdr:rowOff>
    </xdr:from>
    <xdr:to>
      <xdr:col>12</xdr:col>
      <xdr:colOff>676275</xdr:colOff>
      <xdr:row>10</xdr:row>
      <xdr:rowOff>95250</xdr:rowOff>
    </xdr:to>
    <xdr:sp>
      <xdr:nvSpPr>
        <xdr:cNvPr id="12" name="Text 12"/>
        <xdr:cNvSpPr txBox="1">
          <a:spLocks noChangeArrowheads="1"/>
        </xdr:cNvSpPr>
      </xdr:nvSpPr>
      <xdr:spPr>
        <a:xfrm>
          <a:off x="833437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13</xdr:col>
      <xdr:colOff>28575</xdr:colOff>
      <xdr:row>8</xdr:row>
      <xdr:rowOff>28575</xdr:rowOff>
    </xdr:from>
    <xdr:to>
      <xdr:col>13</xdr:col>
      <xdr:colOff>685800</xdr:colOff>
      <xdr:row>10</xdr:row>
      <xdr:rowOff>95250</xdr:rowOff>
    </xdr:to>
    <xdr:sp>
      <xdr:nvSpPr>
        <xdr:cNvPr id="13" name="Text 13"/>
        <xdr:cNvSpPr txBox="1">
          <a:spLocks noChangeArrowheads="1"/>
        </xdr:cNvSpPr>
      </xdr:nvSpPr>
      <xdr:spPr>
        <a:xfrm>
          <a:off x="9048750"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14</xdr:col>
      <xdr:colOff>38100</xdr:colOff>
      <xdr:row>8</xdr:row>
      <xdr:rowOff>28575</xdr:rowOff>
    </xdr:from>
    <xdr:to>
      <xdr:col>14</xdr:col>
      <xdr:colOff>685800</xdr:colOff>
      <xdr:row>10</xdr:row>
      <xdr:rowOff>95250</xdr:rowOff>
    </xdr:to>
    <xdr:sp>
      <xdr:nvSpPr>
        <xdr:cNvPr id="14" name="Text 14"/>
        <xdr:cNvSpPr txBox="1">
          <a:spLocks noChangeArrowheads="1"/>
        </xdr:cNvSpPr>
      </xdr:nvSpPr>
      <xdr:spPr>
        <a:xfrm>
          <a:off x="9772650"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28575</xdr:colOff>
      <xdr:row>8</xdr:row>
      <xdr:rowOff>28575</xdr:rowOff>
    </xdr:from>
    <xdr:to>
      <xdr:col>15</xdr:col>
      <xdr:colOff>723900</xdr:colOff>
      <xdr:row>10</xdr:row>
      <xdr:rowOff>95250</xdr:rowOff>
    </xdr:to>
    <xdr:sp>
      <xdr:nvSpPr>
        <xdr:cNvPr id="15" name="Text 15"/>
        <xdr:cNvSpPr txBox="1">
          <a:spLocks noChangeArrowheads="1"/>
        </xdr:cNvSpPr>
      </xdr:nvSpPr>
      <xdr:spPr>
        <a:xfrm>
          <a:off x="10477500" y="1057275"/>
          <a:ext cx="6953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0</xdr:col>
      <xdr:colOff>19050</xdr:colOff>
      <xdr:row>6</xdr:row>
      <xdr:rowOff>28575</xdr:rowOff>
    </xdr:from>
    <xdr:to>
      <xdr:col>0</xdr:col>
      <xdr:colOff>304800</xdr:colOff>
      <xdr:row>10</xdr:row>
      <xdr:rowOff>95250</xdr:rowOff>
    </xdr:to>
    <xdr:sp>
      <xdr:nvSpPr>
        <xdr:cNvPr id="16" name="Text 16"/>
        <xdr:cNvSpPr txBox="1">
          <a:spLocks noChangeArrowheads="1"/>
        </xdr:cNvSpPr>
      </xdr:nvSpPr>
      <xdr:spPr>
        <a:xfrm>
          <a:off x="19050" y="809625"/>
          <a:ext cx="285750" cy="5619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16</xdr:col>
      <xdr:colOff>28575</xdr:colOff>
      <xdr:row>6</xdr:row>
      <xdr:rowOff>38100</xdr:rowOff>
    </xdr:from>
    <xdr:to>
      <xdr:col>16</xdr:col>
      <xdr:colOff>304800</xdr:colOff>
      <xdr:row>10</xdr:row>
      <xdr:rowOff>85725</xdr:rowOff>
    </xdr:to>
    <xdr:sp>
      <xdr:nvSpPr>
        <xdr:cNvPr id="17" name="Text 17"/>
        <xdr:cNvSpPr txBox="1">
          <a:spLocks noChangeArrowheads="1"/>
        </xdr:cNvSpPr>
      </xdr:nvSpPr>
      <xdr:spPr>
        <a:xfrm>
          <a:off x="11239500" y="819150"/>
          <a:ext cx="276225" cy="54292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2</xdr:col>
      <xdr:colOff>200025</xdr:colOff>
      <xdr:row>9</xdr:row>
      <xdr:rowOff>0</xdr:rowOff>
    </xdr:from>
    <xdr:to>
      <xdr:col>2</xdr:col>
      <xdr:colOff>447675</xdr:colOff>
      <xdr:row>9</xdr:row>
      <xdr:rowOff>0</xdr:rowOff>
    </xdr:to>
    <xdr:sp>
      <xdr:nvSpPr>
        <xdr:cNvPr id="18" name="Line 18"/>
        <xdr:cNvSpPr>
          <a:spLocks/>
        </xdr:cNvSpPr>
      </xdr:nvSpPr>
      <xdr:spPr>
        <a:xfrm>
          <a:off x="1295400"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6</xdr:row>
      <xdr:rowOff>38100</xdr:rowOff>
    </xdr:from>
    <xdr:to>
      <xdr:col>7</xdr:col>
      <xdr:colOff>723900</xdr:colOff>
      <xdr:row>7</xdr:row>
      <xdr:rowOff>95250</xdr:rowOff>
    </xdr:to>
    <xdr:sp>
      <xdr:nvSpPr>
        <xdr:cNvPr id="1" name="Text 1"/>
        <xdr:cNvSpPr txBox="1">
          <a:spLocks noChangeArrowheads="1"/>
        </xdr:cNvSpPr>
      </xdr:nvSpPr>
      <xdr:spPr>
        <a:xfrm>
          <a:off x="2438400" y="819150"/>
          <a:ext cx="2971800" cy="180975"/>
        </a:xfrm>
        <a:prstGeom prst="rect">
          <a:avLst/>
        </a:prstGeom>
        <a:solidFill>
          <a:srgbClr val="FFFFFF"/>
        </a:solidFill>
        <a:ln w="1" cmpd="sng">
          <a:noFill/>
        </a:ln>
      </xdr:spPr>
      <xdr:txBody>
        <a:bodyPr vertOverflow="clip" wrap="square" anchor="ctr"/>
        <a:p>
          <a:pPr algn="ctr">
            <a:defRPr/>
          </a:pPr>
          <a:r>
            <a:rPr lang="en-US" cap="none" sz="800" b="0" i="0" u="none" baseline="0"/>
            <a:t>Beschäftigte </a:t>
          </a:r>
        </a:p>
      </xdr:txBody>
    </xdr:sp>
    <xdr:clientData/>
  </xdr:twoCellAnchor>
  <xdr:twoCellAnchor>
    <xdr:from>
      <xdr:col>8</xdr:col>
      <xdr:colOff>47625</xdr:colOff>
      <xdr:row>6</xdr:row>
      <xdr:rowOff>28575</xdr:rowOff>
    </xdr:from>
    <xdr:to>
      <xdr:col>11</xdr:col>
      <xdr:colOff>685800</xdr:colOff>
      <xdr:row>7</xdr:row>
      <xdr:rowOff>85725</xdr:rowOff>
    </xdr:to>
    <xdr:sp>
      <xdr:nvSpPr>
        <xdr:cNvPr id="2" name="Text 2"/>
        <xdr:cNvSpPr txBox="1">
          <a:spLocks noChangeArrowheads="1"/>
        </xdr:cNvSpPr>
      </xdr:nvSpPr>
      <xdr:spPr>
        <a:xfrm>
          <a:off x="5495925" y="809625"/>
          <a:ext cx="2876550" cy="180975"/>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12</xdr:col>
      <xdr:colOff>19050</xdr:colOff>
      <xdr:row>6</xdr:row>
      <xdr:rowOff>28575</xdr:rowOff>
    </xdr:from>
    <xdr:to>
      <xdr:col>15</xdr:col>
      <xdr:colOff>685800</xdr:colOff>
      <xdr:row>7</xdr:row>
      <xdr:rowOff>95250</xdr:rowOff>
    </xdr:to>
    <xdr:sp>
      <xdr:nvSpPr>
        <xdr:cNvPr id="3" name="Text 3"/>
        <xdr:cNvSpPr txBox="1">
          <a:spLocks noChangeArrowheads="1"/>
        </xdr:cNvSpPr>
      </xdr:nvSpPr>
      <xdr:spPr>
        <a:xfrm>
          <a:off x="8420100" y="809625"/>
          <a:ext cx="2809875" cy="19050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9</xdr:col>
      <xdr:colOff>28575</xdr:colOff>
      <xdr:row>8</xdr:row>
      <xdr:rowOff>19050</xdr:rowOff>
    </xdr:from>
    <xdr:to>
      <xdr:col>9</xdr:col>
      <xdr:colOff>733425</xdr:colOff>
      <xdr:row>10</xdr:row>
      <xdr:rowOff>85725</xdr:rowOff>
    </xdr:to>
    <xdr:sp>
      <xdr:nvSpPr>
        <xdr:cNvPr id="4" name="Text 4"/>
        <xdr:cNvSpPr txBox="1">
          <a:spLocks noChangeArrowheads="1"/>
        </xdr:cNvSpPr>
      </xdr:nvSpPr>
      <xdr:spPr>
        <a:xfrm>
          <a:off x="6238875" y="1047750"/>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11</xdr:col>
      <xdr:colOff>28575</xdr:colOff>
      <xdr:row>8</xdr:row>
      <xdr:rowOff>19050</xdr:rowOff>
    </xdr:from>
    <xdr:to>
      <xdr:col>11</xdr:col>
      <xdr:colOff>685800</xdr:colOff>
      <xdr:row>10</xdr:row>
      <xdr:rowOff>85725</xdr:rowOff>
    </xdr:to>
    <xdr:sp>
      <xdr:nvSpPr>
        <xdr:cNvPr id="5" name="Text 5"/>
        <xdr:cNvSpPr txBox="1">
          <a:spLocks noChangeArrowheads="1"/>
        </xdr:cNvSpPr>
      </xdr:nvSpPr>
      <xdr:spPr>
        <a:xfrm>
          <a:off x="7715250" y="1047750"/>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8</xdr:row>
      <xdr:rowOff>28575</xdr:rowOff>
    </xdr:from>
    <xdr:to>
      <xdr:col>5</xdr:col>
      <xdr:colOff>733425</xdr:colOff>
      <xdr:row>10</xdr:row>
      <xdr:rowOff>95250</xdr:rowOff>
    </xdr:to>
    <xdr:sp>
      <xdr:nvSpPr>
        <xdr:cNvPr id="6" name="Text 6"/>
        <xdr:cNvSpPr txBox="1">
          <a:spLocks noChangeArrowheads="1"/>
        </xdr:cNvSpPr>
      </xdr:nvSpPr>
      <xdr:spPr>
        <a:xfrm>
          <a:off x="3190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7</xdr:col>
      <xdr:colOff>38100</xdr:colOff>
      <xdr:row>8</xdr:row>
      <xdr:rowOff>19050</xdr:rowOff>
    </xdr:from>
    <xdr:to>
      <xdr:col>7</xdr:col>
      <xdr:colOff>733425</xdr:colOff>
      <xdr:row>10</xdr:row>
      <xdr:rowOff>85725</xdr:rowOff>
    </xdr:to>
    <xdr:sp>
      <xdr:nvSpPr>
        <xdr:cNvPr id="7" name="Text 7"/>
        <xdr:cNvSpPr txBox="1">
          <a:spLocks noChangeArrowheads="1"/>
        </xdr:cNvSpPr>
      </xdr:nvSpPr>
      <xdr:spPr>
        <a:xfrm>
          <a:off x="4724400" y="1047750"/>
          <a:ext cx="69532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28575</xdr:colOff>
      <xdr:row>8</xdr:row>
      <xdr:rowOff>28575</xdr:rowOff>
    </xdr:from>
    <xdr:to>
      <xdr:col>4</xdr:col>
      <xdr:colOff>733425</xdr:colOff>
      <xdr:row>10</xdr:row>
      <xdr:rowOff>95250</xdr:rowOff>
    </xdr:to>
    <xdr:sp>
      <xdr:nvSpPr>
        <xdr:cNvPr id="8" name="Text 8"/>
        <xdr:cNvSpPr txBox="1">
          <a:spLocks noChangeArrowheads="1"/>
        </xdr:cNvSpPr>
      </xdr:nvSpPr>
      <xdr:spPr>
        <a:xfrm>
          <a:off x="2428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ins-
gesamt</a:t>
          </a:r>
        </a:p>
      </xdr:txBody>
    </xdr:sp>
    <xdr:clientData/>
  </xdr:twoCellAnchor>
  <xdr:twoCellAnchor>
    <xdr:from>
      <xdr:col>6</xdr:col>
      <xdr:colOff>28575</xdr:colOff>
      <xdr:row>8</xdr:row>
      <xdr:rowOff>28575</xdr:rowOff>
    </xdr:from>
    <xdr:to>
      <xdr:col>6</xdr:col>
      <xdr:colOff>733425</xdr:colOff>
      <xdr:row>10</xdr:row>
      <xdr:rowOff>95250</xdr:rowOff>
    </xdr:to>
    <xdr:sp>
      <xdr:nvSpPr>
        <xdr:cNvPr id="9" name="Text 9"/>
        <xdr:cNvSpPr txBox="1">
          <a:spLocks noChangeArrowheads="1"/>
        </xdr:cNvSpPr>
      </xdr:nvSpPr>
      <xdr:spPr>
        <a:xfrm>
          <a:off x="3952875" y="1057275"/>
          <a:ext cx="70485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8</xdr:row>
      <xdr:rowOff>28575</xdr:rowOff>
    </xdr:from>
    <xdr:to>
      <xdr:col>8</xdr:col>
      <xdr:colOff>714375</xdr:colOff>
      <xdr:row>10</xdr:row>
      <xdr:rowOff>95250</xdr:rowOff>
    </xdr:to>
    <xdr:sp>
      <xdr:nvSpPr>
        <xdr:cNvPr id="10" name="Text 10"/>
        <xdr:cNvSpPr txBox="1">
          <a:spLocks noChangeArrowheads="1"/>
        </xdr:cNvSpPr>
      </xdr:nvSpPr>
      <xdr:spPr>
        <a:xfrm>
          <a:off x="5476875" y="1057275"/>
          <a:ext cx="6858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10</xdr:col>
      <xdr:colOff>28575</xdr:colOff>
      <xdr:row>8</xdr:row>
      <xdr:rowOff>28575</xdr:rowOff>
    </xdr:from>
    <xdr:to>
      <xdr:col>10</xdr:col>
      <xdr:colOff>685800</xdr:colOff>
      <xdr:row>10</xdr:row>
      <xdr:rowOff>95250</xdr:rowOff>
    </xdr:to>
    <xdr:sp>
      <xdr:nvSpPr>
        <xdr:cNvPr id="11" name="Text 11"/>
        <xdr:cNvSpPr txBox="1">
          <a:spLocks noChangeArrowheads="1"/>
        </xdr:cNvSpPr>
      </xdr:nvSpPr>
      <xdr:spPr>
        <a:xfrm>
          <a:off x="7000875"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28575</xdr:colOff>
      <xdr:row>8</xdr:row>
      <xdr:rowOff>28575</xdr:rowOff>
    </xdr:from>
    <xdr:to>
      <xdr:col>12</xdr:col>
      <xdr:colOff>676275</xdr:colOff>
      <xdr:row>10</xdr:row>
      <xdr:rowOff>95250</xdr:rowOff>
    </xdr:to>
    <xdr:sp>
      <xdr:nvSpPr>
        <xdr:cNvPr id="12" name="Text 12"/>
        <xdr:cNvSpPr txBox="1">
          <a:spLocks noChangeArrowheads="1"/>
        </xdr:cNvSpPr>
      </xdr:nvSpPr>
      <xdr:spPr>
        <a:xfrm>
          <a:off x="8429625"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zusammen</a:t>
          </a:r>
        </a:p>
      </xdr:txBody>
    </xdr:sp>
    <xdr:clientData/>
  </xdr:twoCellAnchor>
  <xdr:twoCellAnchor>
    <xdr:from>
      <xdr:col>13</xdr:col>
      <xdr:colOff>28575</xdr:colOff>
      <xdr:row>8</xdr:row>
      <xdr:rowOff>28575</xdr:rowOff>
    </xdr:from>
    <xdr:to>
      <xdr:col>13</xdr:col>
      <xdr:colOff>685800</xdr:colOff>
      <xdr:row>10</xdr:row>
      <xdr:rowOff>95250</xdr:rowOff>
    </xdr:to>
    <xdr:sp>
      <xdr:nvSpPr>
        <xdr:cNvPr id="13" name="Text 13"/>
        <xdr:cNvSpPr txBox="1">
          <a:spLocks noChangeArrowheads="1"/>
        </xdr:cNvSpPr>
      </xdr:nvSpPr>
      <xdr:spPr>
        <a:xfrm>
          <a:off x="9144000" y="1057275"/>
          <a:ext cx="657225" cy="31432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14</xdr:col>
      <xdr:colOff>38100</xdr:colOff>
      <xdr:row>8</xdr:row>
      <xdr:rowOff>28575</xdr:rowOff>
    </xdr:from>
    <xdr:to>
      <xdr:col>14</xdr:col>
      <xdr:colOff>685800</xdr:colOff>
      <xdr:row>10</xdr:row>
      <xdr:rowOff>95250</xdr:rowOff>
    </xdr:to>
    <xdr:sp>
      <xdr:nvSpPr>
        <xdr:cNvPr id="14" name="Text 14"/>
        <xdr:cNvSpPr txBox="1">
          <a:spLocks noChangeArrowheads="1"/>
        </xdr:cNvSpPr>
      </xdr:nvSpPr>
      <xdr:spPr>
        <a:xfrm>
          <a:off x="9867900" y="1057275"/>
          <a:ext cx="647700" cy="31432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38100</xdr:colOff>
      <xdr:row>8</xdr:row>
      <xdr:rowOff>19050</xdr:rowOff>
    </xdr:from>
    <xdr:to>
      <xdr:col>15</xdr:col>
      <xdr:colOff>676275</xdr:colOff>
      <xdr:row>10</xdr:row>
      <xdr:rowOff>85725</xdr:rowOff>
    </xdr:to>
    <xdr:sp>
      <xdr:nvSpPr>
        <xdr:cNvPr id="15" name="Text 15"/>
        <xdr:cNvSpPr txBox="1">
          <a:spLocks noChangeArrowheads="1"/>
        </xdr:cNvSpPr>
      </xdr:nvSpPr>
      <xdr:spPr>
        <a:xfrm>
          <a:off x="10582275" y="1047750"/>
          <a:ext cx="638175" cy="31432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0</xdr:col>
      <xdr:colOff>19050</xdr:colOff>
      <xdr:row>6</xdr:row>
      <xdr:rowOff>28575</xdr:rowOff>
    </xdr:from>
    <xdr:to>
      <xdr:col>0</xdr:col>
      <xdr:colOff>304800</xdr:colOff>
      <xdr:row>10</xdr:row>
      <xdr:rowOff>85725</xdr:rowOff>
    </xdr:to>
    <xdr:sp>
      <xdr:nvSpPr>
        <xdr:cNvPr id="16" name="Text 16"/>
        <xdr:cNvSpPr txBox="1">
          <a:spLocks noChangeArrowheads="1"/>
        </xdr:cNvSpPr>
      </xdr:nvSpPr>
      <xdr:spPr>
        <a:xfrm>
          <a:off x="19050" y="809625"/>
          <a:ext cx="285750" cy="55245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2</xdr:col>
      <xdr:colOff>200025</xdr:colOff>
      <xdr:row>9</xdr:row>
      <xdr:rowOff>0</xdr:rowOff>
    </xdr:from>
    <xdr:to>
      <xdr:col>2</xdr:col>
      <xdr:colOff>447675</xdr:colOff>
      <xdr:row>9</xdr:row>
      <xdr:rowOff>0</xdr:rowOff>
    </xdr:to>
    <xdr:sp>
      <xdr:nvSpPr>
        <xdr:cNvPr id="17" name="Line 17"/>
        <xdr:cNvSpPr>
          <a:spLocks/>
        </xdr:cNvSpPr>
      </xdr:nvSpPr>
      <xdr:spPr>
        <a:xfrm>
          <a:off x="1295400"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6</xdr:row>
      <xdr:rowOff>38100</xdr:rowOff>
    </xdr:from>
    <xdr:to>
      <xdr:col>16</xdr:col>
      <xdr:colOff>314325</xdr:colOff>
      <xdr:row>10</xdr:row>
      <xdr:rowOff>95250</xdr:rowOff>
    </xdr:to>
    <xdr:sp>
      <xdr:nvSpPr>
        <xdr:cNvPr id="18" name="Text 18"/>
        <xdr:cNvSpPr txBox="1">
          <a:spLocks noChangeArrowheads="1"/>
        </xdr:cNvSpPr>
      </xdr:nvSpPr>
      <xdr:spPr>
        <a:xfrm>
          <a:off x="11287125" y="819150"/>
          <a:ext cx="285750" cy="55245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38100</xdr:rowOff>
    </xdr:from>
    <xdr:to>
      <xdr:col>8</xdr:col>
      <xdr:colOff>657225</xdr:colOff>
      <xdr:row>7</xdr:row>
      <xdr:rowOff>95250</xdr:rowOff>
    </xdr:to>
    <xdr:sp>
      <xdr:nvSpPr>
        <xdr:cNvPr id="1" name="Text 1"/>
        <xdr:cNvSpPr txBox="1">
          <a:spLocks noChangeArrowheads="1"/>
        </xdr:cNvSpPr>
      </xdr:nvSpPr>
      <xdr:spPr>
        <a:xfrm>
          <a:off x="2457450" y="819150"/>
          <a:ext cx="3495675" cy="180975"/>
        </a:xfrm>
        <a:prstGeom prst="rect">
          <a:avLst/>
        </a:prstGeom>
        <a:solidFill>
          <a:srgbClr val="FFFFFF"/>
        </a:solidFill>
        <a:ln w="1" cmpd="sng">
          <a:noFill/>
        </a:ln>
      </xdr:spPr>
      <xdr:txBody>
        <a:bodyPr vertOverflow="clip" wrap="square" anchor="ctr"/>
        <a:p>
          <a:pPr algn="ctr">
            <a:defRPr/>
          </a:pPr>
          <a:r>
            <a:rPr lang="en-US" cap="none" sz="800" b="0" i="0" u="none" baseline="0"/>
            <a:t>Beamte und Richter</a:t>
          </a:r>
        </a:p>
      </xdr:txBody>
    </xdr:sp>
    <xdr:clientData/>
  </xdr:twoCellAnchor>
  <xdr:twoCellAnchor>
    <xdr:from>
      <xdr:col>9</xdr:col>
      <xdr:colOff>28575</xdr:colOff>
      <xdr:row>6</xdr:row>
      <xdr:rowOff>38100</xdr:rowOff>
    </xdr:from>
    <xdr:to>
      <xdr:col>13</xdr:col>
      <xdr:colOff>685800</xdr:colOff>
      <xdr:row>7</xdr:row>
      <xdr:rowOff>95250</xdr:rowOff>
    </xdr:to>
    <xdr:sp>
      <xdr:nvSpPr>
        <xdr:cNvPr id="2" name="Text 2"/>
        <xdr:cNvSpPr txBox="1">
          <a:spLocks noChangeArrowheads="1"/>
        </xdr:cNvSpPr>
      </xdr:nvSpPr>
      <xdr:spPr>
        <a:xfrm>
          <a:off x="6038850" y="819150"/>
          <a:ext cx="3514725" cy="1809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5</xdr:col>
      <xdr:colOff>28575</xdr:colOff>
      <xdr:row>8</xdr:row>
      <xdr:rowOff>28575</xdr:rowOff>
    </xdr:from>
    <xdr:to>
      <xdr:col>5</xdr:col>
      <xdr:colOff>676275</xdr:colOff>
      <xdr:row>9</xdr:row>
      <xdr:rowOff>85725</xdr:rowOff>
    </xdr:to>
    <xdr:sp>
      <xdr:nvSpPr>
        <xdr:cNvPr id="3" name="Text 6"/>
        <xdr:cNvSpPr txBox="1">
          <a:spLocks noChangeArrowheads="1"/>
        </xdr:cNvSpPr>
      </xdr:nvSpPr>
      <xdr:spPr>
        <a:xfrm>
          <a:off x="3171825" y="1057275"/>
          <a:ext cx="647700"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7</xdr:col>
      <xdr:colOff>28575</xdr:colOff>
      <xdr:row>8</xdr:row>
      <xdr:rowOff>28575</xdr:rowOff>
    </xdr:from>
    <xdr:to>
      <xdr:col>7</xdr:col>
      <xdr:colOff>685800</xdr:colOff>
      <xdr:row>9</xdr:row>
      <xdr:rowOff>95250</xdr:rowOff>
    </xdr:to>
    <xdr:sp>
      <xdr:nvSpPr>
        <xdr:cNvPr id="4" name="Text 7"/>
        <xdr:cNvSpPr txBox="1">
          <a:spLocks noChangeArrowheads="1"/>
        </xdr:cNvSpPr>
      </xdr:nvSpPr>
      <xdr:spPr>
        <a:xfrm>
          <a:off x="4600575" y="1057275"/>
          <a:ext cx="657225"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3</xdr:col>
      <xdr:colOff>38100</xdr:colOff>
      <xdr:row>6</xdr:row>
      <xdr:rowOff>19050</xdr:rowOff>
    </xdr:from>
    <xdr:to>
      <xdr:col>3</xdr:col>
      <xdr:colOff>685800</xdr:colOff>
      <xdr:row>11</xdr:row>
      <xdr:rowOff>85725</xdr:rowOff>
    </xdr:to>
    <xdr:sp>
      <xdr:nvSpPr>
        <xdr:cNvPr id="5" name="Text 8"/>
        <xdr:cNvSpPr txBox="1">
          <a:spLocks noChangeArrowheads="1"/>
        </xdr:cNvSpPr>
      </xdr:nvSpPr>
      <xdr:spPr>
        <a:xfrm>
          <a:off x="1752600" y="800100"/>
          <a:ext cx="647700" cy="685800"/>
        </a:xfrm>
        <a:prstGeom prst="rect">
          <a:avLst/>
        </a:prstGeom>
        <a:solidFill>
          <a:srgbClr val="FFFFFF"/>
        </a:solidFill>
        <a:ln w="1" cmpd="sng">
          <a:noFill/>
        </a:ln>
      </xdr:spPr>
      <xdr:txBody>
        <a:bodyPr vertOverflow="clip" wrap="square" anchor="ctr"/>
        <a:p>
          <a:pPr algn="ctr">
            <a:defRPr/>
          </a:pPr>
          <a:r>
            <a:rPr lang="en-US" cap="none" sz="800" b="0" i="0" u="none" baseline="0"/>
            <a:t>Ins-
gesamt</a:t>
          </a:r>
        </a:p>
      </xdr:txBody>
    </xdr:sp>
    <xdr:clientData/>
  </xdr:twoCellAnchor>
  <xdr:twoCellAnchor>
    <xdr:from>
      <xdr:col>6</xdr:col>
      <xdr:colOff>28575</xdr:colOff>
      <xdr:row>8</xdr:row>
      <xdr:rowOff>28575</xdr:rowOff>
    </xdr:from>
    <xdr:to>
      <xdr:col>6</xdr:col>
      <xdr:colOff>676275</xdr:colOff>
      <xdr:row>9</xdr:row>
      <xdr:rowOff>95250</xdr:rowOff>
    </xdr:to>
    <xdr:sp>
      <xdr:nvSpPr>
        <xdr:cNvPr id="6" name="Text 9"/>
        <xdr:cNvSpPr txBox="1">
          <a:spLocks noChangeArrowheads="1"/>
        </xdr:cNvSpPr>
      </xdr:nvSpPr>
      <xdr:spPr>
        <a:xfrm>
          <a:off x="3886200"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14</xdr:col>
      <xdr:colOff>38100</xdr:colOff>
      <xdr:row>6</xdr:row>
      <xdr:rowOff>38100</xdr:rowOff>
    </xdr:from>
    <xdr:to>
      <xdr:col>14</xdr:col>
      <xdr:colOff>676275</xdr:colOff>
      <xdr:row>11</xdr:row>
      <xdr:rowOff>95250</xdr:rowOff>
    </xdr:to>
    <xdr:sp>
      <xdr:nvSpPr>
        <xdr:cNvPr id="7" name="Text 15"/>
        <xdr:cNvSpPr txBox="1">
          <a:spLocks noChangeArrowheads="1"/>
        </xdr:cNvSpPr>
      </xdr:nvSpPr>
      <xdr:spPr>
        <a:xfrm>
          <a:off x="9620250" y="819150"/>
          <a:ext cx="638175" cy="6762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28575</xdr:colOff>
      <xdr:row>8</xdr:row>
      <xdr:rowOff>19050</xdr:rowOff>
    </xdr:from>
    <xdr:to>
      <xdr:col>4</xdr:col>
      <xdr:colOff>676275</xdr:colOff>
      <xdr:row>11</xdr:row>
      <xdr:rowOff>85725</xdr:rowOff>
    </xdr:to>
    <xdr:sp>
      <xdr:nvSpPr>
        <xdr:cNvPr id="8" name="Text 16"/>
        <xdr:cNvSpPr txBox="1">
          <a:spLocks noChangeArrowheads="1"/>
        </xdr:cNvSpPr>
      </xdr:nvSpPr>
      <xdr:spPr>
        <a:xfrm>
          <a:off x="2457450" y="1047750"/>
          <a:ext cx="647700"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8</xdr:col>
      <xdr:colOff>19050</xdr:colOff>
      <xdr:row>8</xdr:row>
      <xdr:rowOff>28575</xdr:rowOff>
    </xdr:from>
    <xdr:to>
      <xdr:col>8</xdr:col>
      <xdr:colOff>695325</xdr:colOff>
      <xdr:row>9</xdr:row>
      <xdr:rowOff>95250</xdr:rowOff>
    </xdr:to>
    <xdr:sp>
      <xdr:nvSpPr>
        <xdr:cNvPr id="9" name="Text 17"/>
        <xdr:cNvSpPr txBox="1">
          <a:spLocks noChangeArrowheads="1"/>
        </xdr:cNvSpPr>
      </xdr:nvSpPr>
      <xdr:spPr>
        <a:xfrm>
          <a:off x="5314950" y="1057275"/>
          <a:ext cx="676275"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5</xdr:col>
      <xdr:colOff>38100</xdr:colOff>
      <xdr:row>10</xdr:row>
      <xdr:rowOff>28575</xdr:rowOff>
    </xdr:from>
    <xdr:to>
      <xdr:col>8</xdr:col>
      <xdr:colOff>676275</xdr:colOff>
      <xdr:row>11</xdr:row>
      <xdr:rowOff>95250</xdr:rowOff>
    </xdr:to>
    <xdr:sp>
      <xdr:nvSpPr>
        <xdr:cNvPr id="10" name="Text 18"/>
        <xdr:cNvSpPr txBox="1">
          <a:spLocks noChangeArrowheads="1"/>
        </xdr:cNvSpPr>
      </xdr:nvSpPr>
      <xdr:spPr>
        <a:xfrm>
          <a:off x="3181350" y="1304925"/>
          <a:ext cx="2790825" cy="190500"/>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9</xdr:col>
      <xdr:colOff>38100</xdr:colOff>
      <xdr:row>8</xdr:row>
      <xdr:rowOff>28575</xdr:rowOff>
    </xdr:from>
    <xdr:to>
      <xdr:col>9</xdr:col>
      <xdr:colOff>685800</xdr:colOff>
      <xdr:row>11</xdr:row>
      <xdr:rowOff>95250</xdr:rowOff>
    </xdr:to>
    <xdr:sp>
      <xdr:nvSpPr>
        <xdr:cNvPr id="11" name="Text 20"/>
        <xdr:cNvSpPr txBox="1">
          <a:spLocks noChangeArrowheads="1"/>
        </xdr:cNvSpPr>
      </xdr:nvSpPr>
      <xdr:spPr>
        <a:xfrm>
          <a:off x="6048375" y="1057275"/>
          <a:ext cx="647700"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10</xdr:col>
      <xdr:colOff>28575</xdr:colOff>
      <xdr:row>8</xdr:row>
      <xdr:rowOff>28575</xdr:rowOff>
    </xdr:from>
    <xdr:to>
      <xdr:col>10</xdr:col>
      <xdr:colOff>666750</xdr:colOff>
      <xdr:row>9</xdr:row>
      <xdr:rowOff>85725</xdr:rowOff>
    </xdr:to>
    <xdr:sp>
      <xdr:nvSpPr>
        <xdr:cNvPr id="12" name="Text 21"/>
        <xdr:cNvSpPr txBox="1">
          <a:spLocks noChangeArrowheads="1"/>
        </xdr:cNvSpPr>
      </xdr:nvSpPr>
      <xdr:spPr>
        <a:xfrm>
          <a:off x="6753225" y="1057275"/>
          <a:ext cx="638175"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11</xdr:col>
      <xdr:colOff>28575</xdr:colOff>
      <xdr:row>8</xdr:row>
      <xdr:rowOff>38100</xdr:rowOff>
    </xdr:from>
    <xdr:to>
      <xdr:col>11</xdr:col>
      <xdr:colOff>676275</xdr:colOff>
      <xdr:row>9</xdr:row>
      <xdr:rowOff>95250</xdr:rowOff>
    </xdr:to>
    <xdr:sp>
      <xdr:nvSpPr>
        <xdr:cNvPr id="13" name="Text 22"/>
        <xdr:cNvSpPr txBox="1">
          <a:spLocks noChangeArrowheads="1"/>
        </xdr:cNvSpPr>
      </xdr:nvSpPr>
      <xdr:spPr>
        <a:xfrm>
          <a:off x="7467600" y="1066800"/>
          <a:ext cx="647700" cy="180975"/>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12</xdr:col>
      <xdr:colOff>28575</xdr:colOff>
      <xdr:row>8</xdr:row>
      <xdr:rowOff>28575</xdr:rowOff>
    </xdr:from>
    <xdr:to>
      <xdr:col>12</xdr:col>
      <xdr:colOff>676275</xdr:colOff>
      <xdr:row>9</xdr:row>
      <xdr:rowOff>95250</xdr:rowOff>
    </xdr:to>
    <xdr:sp>
      <xdr:nvSpPr>
        <xdr:cNvPr id="14" name="Text 24"/>
        <xdr:cNvSpPr txBox="1">
          <a:spLocks noChangeArrowheads="1"/>
        </xdr:cNvSpPr>
      </xdr:nvSpPr>
      <xdr:spPr>
        <a:xfrm>
          <a:off x="8181975"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13</xdr:col>
      <xdr:colOff>28575</xdr:colOff>
      <xdr:row>8</xdr:row>
      <xdr:rowOff>28575</xdr:rowOff>
    </xdr:from>
    <xdr:to>
      <xdr:col>13</xdr:col>
      <xdr:colOff>685800</xdr:colOff>
      <xdr:row>9</xdr:row>
      <xdr:rowOff>95250</xdr:rowOff>
    </xdr:to>
    <xdr:sp>
      <xdr:nvSpPr>
        <xdr:cNvPr id="15" name="Text 25"/>
        <xdr:cNvSpPr txBox="1">
          <a:spLocks noChangeArrowheads="1"/>
        </xdr:cNvSpPr>
      </xdr:nvSpPr>
      <xdr:spPr>
        <a:xfrm>
          <a:off x="8896350" y="1057275"/>
          <a:ext cx="657225"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10</xdr:col>
      <xdr:colOff>47625</xdr:colOff>
      <xdr:row>10</xdr:row>
      <xdr:rowOff>28575</xdr:rowOff>
    </xdr:from>
    <xdr:to>
      <xdr:col>13</xdr:col>
      <xdr:colOff>685800</xdr:colOff>
      <xdr:row>11</xdr:row>
      <xdr:rowOff>85725</xdr:rowOff>
    </xdr:to>
    <xdr:sp>
      <xdr:nvSpPr>
        <xdr:cNvPr id="16" name="Text 26"/>
        <xdr:cNvSpPr txBox="1">
          <a:spLocks noChangeArrowheads="1"/>
        </xdr:cNvSpPr>
      </xdr:nvSpPr>
      <xdr:spPr>
        <a:xfrm>
          <a:off x="6772275" y="1304925"/>
          <a:ext cx="2781300" cy="180975"/>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15</xdr:col>
      <xdr:colOff>28575</xdr:colOff>
      <xdr:row>6</xdr:row>
      <xdr:rowOff>38100</xdr:rowOff>
    </xdr:from>
    <xdr:to>
      <xdr:col>15</xdr:col>
      <xdr:colOff>314325</xdr:colOff>
      <xdr:row>11</xdr:row>
      <xdr:rowOff>85725</xdr:rowOff>
    </xdr:to>
    <xdr:sp>
      <xdr:nvSpPr>
        <xdr:cNvPr id="17" name="Text 28"/>
        <xdr:cNvSpPr txBox="1">
          <a:spLocks noChangeArrowheads="1"/>
        </xdr:cNvSpPr>
      </xdr:nvSpPr>
      <xdr:spPr>
        <a:xfrm>
          <a:off x="10325100" y="819150"/>
          <a:ext cx="285750" cy="66675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19050</xdr:colOff>
      <xdr:row>6</xdr:row>
      <xdr:rowOff>38100</xdr:rowOff>
    </xdr:from>
    <xdr:to>
      <xdr:col>0</xdr:col>
      <xdr:colOff>314325</xdr:colOff>
      <xdr:row>11</xdr:row>
      <xdr:rowOff>95250</xdr:rowOff>
    </xdr:to>
    <xdr:sp>
      <xdr:nvSpPr>
        <xdr:cNvPr id="18" name="Text 29"/>
        <xdr:cNvSpPr txBox="1">
          <a:spLocks noChangeArrowheads="1"/>
        </xdr:cNvSpPr>
      </xdr:nvSpPr>
      <xdr:spPr>
        <a:xfrm>
          <a:off x="19050" y="819150"/>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19" name="Line 19"/>
        <xdr:cNvSpPr>
          <a:spLocks/>
        </xdr:cNvSpPr>
      </xdr:nvSpPr>
      <xdr:spPr>
        <a:xfrm>
          <a:off x="923925"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6</xdr:row>
      <xdr:rowOff>38100</xdr:rowOff>
    </xdr:from>
    <xdr:to>
      <xdr:col>8</xdr:col>
      <xdr:colOff>685800</xdr:colOff>
      <xdr:row>7</xdr:row>
      <xdr:rowOff>95250</xdr:rowOff>
    </xdr:to>
    <xdr:sp>
      <xdr:nvSpPr>
        <xdr:cNvPr id="1" name="Text 1"/>
        <xdr:cNvSpPr txBox="1">
          <a:spLocks noChangeArrowheads="1"/>
        </xdr:cNvSpPr>
      </xdr:nvSpPr>
      <xdr:spPr>
        <a:xfrm>
          <a:off x="2476500" y="819150"/>
          <a:ext cx="3486150" cy="18097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9</xdr:col>
      <xdr:colOff>47625</xdr:colOff>
      <xdr:row>6</xdr:row>
      <xdr:rowOff>28575</xdr:rowOff>
    </xdr:from>
    <xdr:to>
      <xdr:col>13</xdr:col>
      <xdr:colOff>704850</xdr:colOff>
      <xdr:row>7</xdr:row>
      <xdr:rowOff>85725</xdr:rowOff>
    </xdr:to>
    <xdr:sp>
      <xdr:nvSpPr>
        <xdr:cNvPr id="2" name="Text 2"/>
        <xdr:cNvSpPr txBox="1">
          <a:spLocks noChangeArrowheads="1"/>
        </xdr:cNvSpPr>
      </xdr:nvSpPr>
      <xdr:spPr>
        <a:xfrm>
          <a:off x="6038850" y="809625"/>
          <a:ext cx="3705225" cy="1809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5</xdr:col>
      <xdr:colOff>28575</xdr:colOff>
      <xdr:row>8</xdr:row>
      <xdr:rowOff>28575</xdr:rowOff>
    </xdr:from>
    <xdr:to>
      <xdr:col>5</xdr:col>
      <xdr:colOff>666750</xdr:colOff>
      <xdr:row>9</xdr:row>
      <xdr:rowOff>85725</xdr:rowOff>
    </xdr:to>
    <xdr:sp>
      <xdr:nvSpPr>
        <xdr:cNvPr id="3" name="Text 3"/>
        <xdr:cNvSpPr txBox="1">
          <a:spLocks noChangeArrowheads="1"/>
        </xdr:cNvSpPr>
      </xdr:nvSpPr>
      <xdr:spPr>
        <a:xfrm>
          <a:off x="3162300" y="1057275"/>
          <a:ext cx="638175"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7</xdr:col>
      <xdr:colOff>28575</xdr:colOff>
      <xdr:row>8</xdr:row>
      <xdr:rowOff>28575</xdr:rowOff>
    </xdr:from>
    <xdr:to>
      <xdr:col>7</xdr:col>
      <xdr:colOff>676275</xdr:colOff>
      <xdr:row>9</xdr:row>
      <xdr:rowOff>95250</xdr:rowOff>
    </xdr:to>
    <xdr:sp>
      <xdr:nvSpPr>
        <xdr:cNvPr id="4" name="Text 4"/>
        <xdr:cNvSpPr txBox="1">
          <a:spLocks noChangeArrowheads="1"/>
        </xdr:cNvSpPr>
      </xdr:nvSpPr>
      <xdr:spPr>
        <a:xfrm>
          <a:off x="4591050"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6</xdr:col>
      <xdr:colOff>28575</xdr:colOff>
      <xdr:row>8</xdr:row>
      <xdr:rowOff>19050</xdr:rowOff>
    </xdr:from>
    <xdr:to>
      <xdr:col>6</xdr:col>
      <xdr:colOff>685800</xdr:colOff>
      <xdr:row>9</xdr:row>
      <xdr:rowOff>104775</xdr:rowOff>
    </xdr:to>
    <xdr:sp>
      <xdr:nvSpPr>
        <xdr:cNvPr id="5" name="Text 6"/>
        <xdr:cNvSpPr txBox="1">
          <a:spLocks noChangeArrowheads="1"/>
        </xdr:cNvSpPr>
      </xdr:nvSpPr>
      <xdr:spPr>
        <a:xfrm>
          <a:off x="3876675" y="1047750"/>
          <a:ext cx="657225" cy="20955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14</xdr:col>
      <xdr:colOff>38100</xdr:colOff>
      <xdr:row>6</xdr:row>
      <xdr:rowOff>28575</xdr:rowOff>
    </xdr:from>
    <xdr:to>
      <xdr:col>14</xdr:col>
      <xdr:colOff>733425</xdr:colOff>
      <xdr:row>11</xdr:row>
      <xdr:rowOff>85725</xdr:rowOff>
    </xdr:to>
    <xdr:sp>
      <xdr:nvSpPr>
        <xdr:cNvPr id="6" name="Text 7"/>
        <xdr:cNvSpPr txBox="1">
          <a:spLocks noChangeArrowheads="1"/>
        </xdr:cNvSpPr>
      </xdr:nvSpPr>
      <xdr:spPr>
        <a:xfrm>
          <a:off x="9839325" y="809625"/>
          <a:ext cx="695325" cy="6762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38100</xdr:colOff>
      <xdr:row>8</xdr:row>
      <xdr:rowOff>19050</xdr:rowOff>
    </xdr:from>
    <xdr:to>
      <xdr:col>4</xdr:col>
      <xdr:colOff>685800</xdr:colOff>
      <xdr:row>11</xdr:row>
      <xdr:rowOff>85725</xdr:rowOff>
    </xdr:to>
    <xdr:sp>
      <xdr:nvSpPr>
        <xdr:cNvPr id="7" name="Text 8"/>
        <xdr:cNvSpPr txBox="1">
          <a:spLocks noChangeArrowheads="1"/>
        </xdr:cNvSpPr>
      </xdr:nvSpPr>
      <xdr:spPr>
        <a:xfrm>
          <a:off x="2457450" y="1047750"/>
          <a:ext cx="647700"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8</xdr:col>
      <xdr:colOff>28575</xdr:colOff>
      <xdr:row>8</xdr:row>
      <xdr:rowOff>28575</xdr:rowOff>
    </xdr:from>
    <xdr:to>
      <xdr:col>8</xdr:col>
      <xdr:colOff>676275</xdr:colOff>
      <xdr:row>9</xdr:row>
      <xdr:rowOff>95250</xdr:rowOff>
    </xdr:to>
    <xdr:sp>
      <xdr:nvSpPr>
        <xdr:cNvPr id="8" name="Text 9"/>
        <xdr:cNvSpPr txBox="1">
          <a:spLocks noChangeArrowheads="1"/>
        </xdr:cNvSpPr>
      </xdr:nvSpPr>
      <xdr:spPr>
        <a:xfrm>
          <a:off x="5305425"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5</xdr:col>
      <xdr:colOff>38100</xdr:colOff>
      <xdr:row>10</xdr:row>
      <xdr:rowOff>28575</xdr:rowOff>
    </xdr:from>
    <xdr:to>
      <xdr:col>8</xdr:col>
      <xdr:colOff>685800</xdr:colOff>
      <xdr:row>11</xdr:row>
      <xdr:rowOff>95250</xdr:rowOff>
    </xdr:to>
    <xdr:sp>
      <xdr:nvSpPr>
        <xdr:cNvPr id="9" name="Text 10"/>
        <xdr:cNvSpPr txBox="1">
          <a:spLocks noChangeArrowheads="1"/>
        </xdr:cNvSpPr>
      </xdr:nvSpPr>
      <xdr:spPr>
        <a:xfrm>
          <a:off x="3171825" y="1304925"/>
          <a:ext cx="2790825" cy="190500"/>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9</xdr:col>
      <xdr:colOff>28575</xdr:colOff>
      <xdr:row>8</xdr:row>
      <xdr:rowOff>19050</xdr:rowOff>
    </xdr:from>
    <xdr:to>
      <xdr:col>9</xdr:col>
      <xdr:colOff>723900</xdr:colOff>
      <xdr:row>11</xdr:row>
      <xdr:rowOff>85725</xdr:rowOff>
    </xdr:to>
    <xdr:sp>
      <xdr:nvSpPr>
        <xdr:cNvPr id="10" name="Text 11"/>
        <xdr:cNvSpPr txBox="1">
          <a:spLocks noChangeArrowheads="1"/>
        </xdr:cNvSpPr>
      </xdr:nvSpPr>
      <xdr:spPr>
        <a:xfrm>
          <a:off x="6019800" y="1047750"/>
          <a:ext cx="695325"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10</xdr:col>
      <xdr:colOff>28575</xdr:colOff>
      <xdr:row>8</xdr:row>
      <xdr:rowOff>28575</xdr:rowOff>
    </xdr:from>
    <xdr:to>
      <xdr:col>10</xdr:col>
      <xdr:colOff>733425</xdr:colOff>
      <xdr:row>9</xdr:row>
      <xdr:rowOff>85725</xdr:rowOff>
    </xdr:to>
    <xdr:sp>
      <xdr:nvSpPr>
        <xdr:cNvPr id="11" name="Text 12"/>
        <xdr:cNvSpPr txBox="1">
          <a:spLocks noChangeArrowheads="1"/>
        </xdr:cNvSpPr>
      </xdr:nvSpPr>
      <xdr:spPr>
        <a:xfrm>
          <a:off x="6781800" y="1057275"/>
          <a:ext cx="704850"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11</xdr:col>
      <xdr:colOff>38100</xdr:colOff>
      <xdr:row>8</xdr:row>
      <xdr:rowOff>19050</xdr:rowOff>
    </xdr:from>
    <xdr:to>
      <xdr:col>11</xdr:col>
      <xdr:colOff>733425</xdr:colOff>
      <xdr:row>9</xdr:row>
      <xdr:rowOff>104775</xdr:rowOff>
    </xdr:to>
    <xdr:sp>
      <xdr:nvSpPr>
        <xdr:cNvPr id="12" name="Text 13"/>
        <xdr:cNvSpPr txBox="1">
          <a:spLocks noChangeArrowheads="1"/>
        </xdr:cNvSpPr>
      </xdr:nvSpPr>
      <xdr:spPr>
        <a:xfrm>
          <a:off x="7553325" y="1047750"/>
          <a:ext cx="695325" cy="20955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12</xdr:col>
      <xdr:colOff>28575</xdr:colOff>
      <xdr:row>8</xdr:row>
      <xdr:rowOff>28575</xdr:rowOff>
    </xdr:from>
    <xdr:to>
      <xdr:col>12</xdr:col>
      <xdr:colOff>733425</xdr:colOff>
      <xdr:row>9</xdr:row>
      <xdr:rowOff>95250</xdr:rowOff>
    </xdr:to>
    <xdr:sp>
      <xdr:nvSpPr>
        <xdr:cNvPr id="13" name="Text 14"/>
        <xdr:cNvSpPr txBox="1">
          <a:spLocks noChangeArrowheads="1"/>
        </xdr:cNvSpPr>
      </xdr:nvSpPr>
      <xdr:spPr>
        <a:xfrm>
          <a:off x="8305800" y="1057275"/>
          <a:ext cx="704850"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13</xdr:col>
      <xdr:colOff>28575</xdr:colOff>
      <xdr:row>8</xdr:row>
      <xdr:rowOff>28575</xdr:rowOff>
    </xdr:from>
    <xdr:to>
      <xdr:col>13</xdr:col>
      <xdr:colOff>733425</xdr:colOff>
      <xdr:row>9</xdr:row>
      <xdr:rowOff>95250</xdr:rowOff>
    </xdr:to>
    <xdr:sp>
      <xdr:nvSpPr>
        <xdr:cNvPr id="14" name="Text 15"/>
        <xdr:cNvSpPr txBox="1">
          <a:spLocks noChangeArrowheads="1"/>
        </xdr:cNvSpPr>
      </xdr:nvSpPr>
      <xdr:spPr>
        <a:xfrm>
          <a:off x="9067800" y="1057275"/>
          <a:ext cx="704850"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10</xdr:col>
      <xdr:colOff>28575</xdr:colOff>
      <xdr:row>10</xdr:row>
      <xdr:rowOff>28575</xdr:rowOff>
    </xdr:from>
    <xdr:to>
      <xdr:col>13</xdr:col>
      <xdr:colOff>723900</xdr:colOff>
      <xdr:row>11</xdr:row>
      <xdr:rowOff>85725</xdr:rowOff>
    </xdr:to>
    <xdr:sp>
      <xdr:nvSpPr>
        <xdr:cNvPr id="15" name="Text 16"/>
        <xdr:cNvSpPr txBox="1">
          <a:spLocks noChangeArrowheads="1"/>
        </xdr:cNvSpPr>
      </xdr:nvSpPr>
      <xdr:spPr>
        <a:xfrm>
          <a:off x="6781800" y="1304925"/>
          <a:ext cx="2981325" cy="180975"/>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16" name="Line 16"/>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38100</xdr:rowOff>
    </xdr:from>
    <xdr:to>
      <xdr:col>0</xdr:col>
      <xdr:colOff>304800</xdr:colOff>
      <xdr:row>11</xdr:row>
      <xdr:rowOff>95250</xdr:rowOff>
    </xdr:to>
    <xdr:sp>
      <xdr:nvSpPr>
        <xdr:cNvPr id="17" name="Text 19"/>
        <xdr:cNvSpPr txBox="1">
          <a:spLocks noChangeArrowheads="1"/>
        </xdr:cNvSpPr>
      </xdr:nvSpPr>
      <xdr:spPr>
        <a:xfrm>
          <a:off x="9525" y="819150"/>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15</xdr:col>
      <xdr:colOff>28575</xdr:colOff>
      <xdr:row>6</xdr:row>
      <xdr:rowOff>28575</xdr:rowOff>
    </xdr:from>
    <xdr:to>
      <xdr:col>15</xdr:col>
      <xdr:colOff>323850</xdr:colOff>
      <xdr:row>11</xdr:row>
      <xdr:rowOff>95250</xdr:rowOff>
    </xdr:to>
    <xdr:sp>
      <xdr:nvSpPr>
        <xdr:cNvPr id="18" name="Text 20"/>
        <xdr:cNvSpPr txBox="1">
          <a:spLocks noChangeArrowheads="1"/>
        </xdr:cNvSpPr>
      </xdr:nvSpPr>
      <xdr:spPr>
        <a:xfrm>
          <a:off x="10591800" y="809625"/>
          <a:ext cx="295275" cy="68580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6</xdr:row>
      <xdr:rowOff>38100</xdr:rowOff>
    </xdr:from>
    <xdr:to>
      <xdr:col>8</xdr:col>
      <xdr:colOff>685800</xdr:colOff>
      <xdr:row>7</xdr:row>
      <xdr:rowOff>95250</xdr:rowOff>
    </xdr:to>
    <xdr:sp>
      <xdr:nvSpPr>
        <xdr:cNvPr id="1" name="Text 1"/>
        <xdr:cNvSpPr txBox="1">
          <a:spLocks noChangeArrowheads="1"/>
        </xdr:cNvSpPr>
      </xdr:nvSpPr>
      <xdr:spPr>
        <a:xfrm>
          <a:off x="2514600" y="819150"/>
          <a:ext cx="3505200" cy="180975"/>
        </a:xfrm>
        <a:prstGeom prst="rect">
          <a:avLst/>
        </a:prstGeom>
        <a:solidFill>
          <a:srgbClr val="FFFFFF"/>
        </a:solidFill>
        <a:ln w="1" cmpd="sng">
          <a:noFill/>
        </a:ln>
      </xdr:spPr>
      <xdr:txBody>
        <a:bodyPr vertOverflow="clip" wrap="square" anchor="ctr"/>
        <a:p>
          <a:pPr algn="ctr">
            <a:defRPr/>
          </a:pPr>
          <a:r>
            <a:rPr lang="en-US" cap="none" sz="800" b="0" i="0" u="none" baseline="0"/>
            <a:t>Beamte </a:t>
          </a:r>
        </a:p>
      </xdr:txBody>
    </xdr:sp>
    <xdr:clientData/>
  </xdr:twoCellAnchor>
  <xdr:twoCellAnchor>
    <xdr:from>
      <xdr:col>9</xdr:col>
      <xdr:colOff>38100</xdr:colOff>
      <xdr:row>6</xdr:row>
      <xdr:rowOff>38100</xdr:rowOff>
    </xdr:from>
    <xdr:to>
      <xdr:col>13</xdr:col>
      <xdr:colOff>742950</xdr:colOff>
      <xdr:row>7</xdr:row>
      <xdr:rowOff>95250</xdr:rowOff>
    </xdr:to>
    <xdr:sp>
      <xdr:nvSpPr>
        <xdr:cNvPr id="2" name="Text 2"/>
        <xdr:cNvSpPr txBox="1">
          <a:spLocks noChangeArrowheads="1"/>
        </xdr:cNvSpPr>
      </xdr:nvSpPr>
      <xdr:spPr>
        <a:xfrm>
          <a:off x="6086475" y="819150"/>
          <a:ext cx="3752850" cy="180975"/>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5</xdr:col>
      <xdr:colOff>28575</xdr:colOff>
      <xdr:row>8</xdr:row>
      <xdr:rowOff>28575</xdr:rowOff>
    </xdr:from>
    <xdr:to>
      <xdr:col>5</xdr:col>
      <xdr:colOff>666750</xdr:colOff>
      <xdr:row>9</xdr:row>
      <xdr:rowOff>85725</xdr:rowOff>
    </xdr:to>
    <xdr:sp>
      <xdr:nvSpPr>
        <xdr:cNvPr id="3" name="Text 3"/>
        <xdr:cNvSpPr txBox="1">
          <a:spLocks noChangeArrowheads="1"/>
        </xdr:cNvSpPr>
      </xdr:nvSpPr>
      <xdr:spPr>
        <a:xfrm>
          <a:off x="3219450" y="1057275"/>
          <a:ext cx="638175"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7</xdr:col>
      <xdr:colOff>28575</xdr:colOff>
      <xdr:row>8</xdr:row>
      <xdr:rowOff>28575</xdr:rowOff>
    </xdr:from>
    <xdr:to>
      <xdr:col>7</xdr:col>
      <xdr:colOff>676275</xdr:colOff>
      <xdr:row>9</xdr:row>
      <xdr:rowOff>95250</xdr:rowOff>
    </xdr:to>
    <xdr:sp>
      <xdr:nvSpPr>
        <xdr:cNvPr id="4" name="Text 4"/>
        <xdr:cNvSpPr txBox="1">
          <a:spLocks noChangeArrowheads="1"/>
        </xdr:cNvSpPr>
      </xdr:nvSpPr>
      <xdr:spPr>
        <a:xfrm>
          <a:off x="4648200"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6</xdr:col>
      <xdr:colOff>38100</xdr:colOff>
      <xdr:row>8</xdr:row>
      <xdr:rowOff>19050</xdr:rowOff>
    </xdr:from>
    <xdr:to>
      <xdr:col>6</xdr:col>
      <xdr:colOff>685800</xdr:colOff>
      <xdr:row>9</xdr:row>
      <xdr:rowOff>104775</xdr:rowOff>
    </xdr:to>
    <xdr:sp>
      <xdr:nvSpPr>
        <xdr:cNvPr id="5" name="Text 6"/>
        <xdr:cNvSpPr txBox="1">
          <a:spLocks noChangeArrowheads="1"/>
        </xdr:cNvSpPr>
      </xdr:nvSpPr>
      <xdr:spPr>
        <a:xfrm>
          <a:off x="3943350" y="1047750"/>
          <a:ext cx="647700" cy="20955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14</xdr:col>
      <xdr:colOff>28575</xdr:colOff>
      <xdr:row>6</xdr:row>
      <xdr:rowOff>28575</xdr:rowOff>
    </xdr:from>
    <xdr:to>
      <xdr:col>14</xdr:col>
      <xdr:colOff>723900</xdr:colOff>
      <xdr:row>11</xdr:row>
      <xdr:rowOff>85725</xdr:rowOff>
    </xdr:to>
    <xdr:sp>
      <xdr:nvSpPr>
        <xdr:cNvPr id="6" name="Text 7"/>
        <xdr:cNvSpPr txBox="1">
          <a:spLocks noChangeArrowheads="1"/>
        </xdr:cNvSpPr>
      </xdr:nvSpPr>
      <xdr:spPr>
        <a:xfrm>
          <a:off x="9886950" y="809625"/>
          <a:ext cx="695325" cy="676275"/>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4</xdr:col>
      <xdr:colOff>38100</xdr:colOff>
      <xdr:row>8</xdr:row>
      <xdr:rowOff>28575</xdr:rowOff>
    </xdr:from>
    <xdr:to>
      <xdr:col>4</xdr:col>
      <xdr:colOff>685800</xdr:colOff>
      <xdr:row>11</xdr:row>
      <xdr:rowOff>95250</xdr:rowOff>
    </xdr:to>
    <xdr:sp>
      <xdr:nvSpPr>
        <xdr:cNvPr id="7" name="Text 8"/>
        <xdr:cNvSpPr txBox="1">
          <a:spLocks noChangeArrowheads="1"/>
        </xdr:cNvSpPr>
      </xdr:nvSpPr>
      <xdr:spPr>
        <a:xfrm>
          <a:off x="2514600" y="1057275"/>
          <a:ext cx="647700"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8</xdr:col>
      <xdr:colOff>38100</xdr:colOff>
      <xdr:row>8</xdr:row>
      <xdr:rowOff>28575</xdr:rowOff>
    </xdr:from>
    <xdr:to>
      <xdr:col>8</xdr:col>
      <xdr:colOff>685800</xdr:colOff>
      <xdr:row>9</xdr:row>
      <xdr:rowOff>95250</xdr:rowOff>
    </xdr:to>
    <xdr:sp>
      <xdr:nvSpPr>
        <xdr:cNvPr id="8" name="Text 9"/>
        <xdr:cNvSpPr txBox="1">
          <a:spLocks noChangeArrowheads="1"/>
        </xdr:cNvSpPr>
      </xdr:nvSpPr>
      <xdr:spPr>
        <a:xfrm>
          <a:off x="5372100" y="1057275"/>
          <a:ext cx="647700"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5</xdr:col>
      <xdr:colOff>47625</xdr:colOff>
      <xdr:row>10</xdr:row>
      <xdr:rowOff>28575</xdr:rowOff>
    </xdr:from>
    <xdr:to>
      <xdr:col>8</xdr:col>
      <xdr:colOff>685800</xdr:colOff>
      <xdr:row>11</xdr:row>
      <xdr:rowOff>95250</xdr:rowOff>
    </xdr:to>
    <xdr:sp>
      <xdr:nvSpPr>
        <xdr:cNvPr id="9" name="Text 10"/>
        <xdr:cNvSpPr txBox="1">
          <a:spLocks noChangeArrowheads="1"/>
        </xdr:cNvSpPr>
      </xdr:nvSpPr>
      <xdr:spPr>
        <a:xfrm>
          <a:off x="3238500" y="1304925"/>
          <a:ext cx="2781300" cy="190500"/>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9</xdr:col>
      <xdr:colOff>38100</xdr:colOff>
      <xdr:row>8</xdr:row>
      <xdr:rowOff>19050</xdr:rowOff>
    </xdr:from>
    <xdr:to>
      <xdr:col>9</xdr:col>
      <xdr:colOff>733425</xdr:colOff>
      <xdr:row>11</xdr:row>
      <xdr:rowOff>85725</xdr:rowOff>
    </xdr:to>
    <xdr:sp>
      <xdr:nvSpPr>
        <xdr:cNvPr id="10" name="Text 11"/>
        <xdr:cNvSpPr txBox="1">
          <a:spLocks noChangeArrowheads="1"/>
        </xdr:cNvSpPr>
      </xdr:nvSpPr>
      <xdr:spPr>
        <a:xfrm>
          <a:off x="6086475" y="1047750"/>
          <a:ext cx="695325" cy="438150"/>
        </a:xfrm>
        <a:prstGeom prst="rect">
          <a:avLst/>
        </a:prstGeom>
        <a:solidFill>
          <a:srgbClr val="FFFFFF"/>
        </a:solidFill>
        <a:ln w="1" cmpd="sng">
          <a:noFill/>
        </a:ln>
      </xdr:spPr>
      <xdr:txBody>
        <a:bodyPr vertOverflow="clip" wrap="square" anchor="ctr"/>
        <a:p>
          <a:pPr algn="ctr">
            <a:defRPr/>
          </a:pPr>
          <a:r>
            <a:rPr lang="en-US" cap="none" sz="800" b="0" i="0" u="none" baseline="0"/>
            <a:t>zu-
sammen</a:t>
          </a:r>
        </a:p>
      </xdr:txBody>
    </xdr:sp>
    <xdr:clientData/>
  </xdr:twoCellAnchor>
  <xdr:twoCellAnchor>
    <xdr:from>
      <xdr:col>10</xdr:col>
      <xdr:colOff>28575</xdr:colOff>
      <xdr:row>8</xdr:row>
      <xdr:rowOff>28575</xdr:rowOff>
    </xdr:from>
    <xdr:to>
      <xdr:col>10</xdr:col>
      <xdr:colOff>733425</xdr:colOff>
      <xdr:row>9</xdr:row>
      <xdr:rowOff>85725</xdr:rowOff>
    </xdr:to>
    <xdr:sp>
      <xdr:nvSpPr>
        <xdr:cNvPr id="11" name="Text 12"/>
        <xdr:cNvSpPr txBox="1">
          <a:spLocks noChangeArrowheads="1"/>
        </xdr:cNvSpPr>
      </xdr:nvSpPr>
      <xdr:spPr>
        <a:xfrm>
          <a:off x="6838950" y="1057275"/>
          <a:ext cx="704850" cy="180975"/>
        </a:xfrm>
        <a:prstGeom prst="rect">
          <a:avLst/>
        </a:prstGeom>
        <a:solidFill>
          <a:srgbClr val="FFFFFF"/>
        </a:solidFill>
        <a:ln w="1" cmpd="sng">
          <a:noFill/>
        </a:ln>
      </xdr:spPr>
      <xdr:txBody>
        <a:bodyPr vertOverflow="clip" wrap="square" anchor="ctr"/>
        <a:p>
          <a:pPr algn="ctr">
            <a:defRPr/>
          </a:pPr>
          <a:r>
            <a:rPr lang="en-US" cap="none" sz="800" b="0" i="0" u="none" baseline="0"/>
            <a:t>höherer</a:t>
          </a:r>
        </a:p>
      </xdr:txBody>
    </xdr:sp>
    <xdr:clientData/>
  </xdr:twoCellAnchor>
  <xdr:twoCellAnchor>
    <xdr:from>
      <xdr:col>11</xdr:col>
      <xdr:colOff>28575</xdr:colOff>
      <xdr:row>8</xdr:row>
      <xdr:rowOff>19050</xdr:rowOff>
    </xdr:from>
    <xdr:to>
      <xdr:col>11</xdr:col>
      <xdr:colOff>723900</xdr:colOff>
      <xdr:row>9</xdr:row>
      <xdr:rowOff>104775</xdr:rowOff>
    </xdr:to>
    <xdr:sp>
      <xdr:nvSpPr>
        <xdr:cNvPr id="12" name="Text 13"/>
        <xdr:cNvSpPr txBox="1">
          <a:spLocks noChangeArrowheads="1"/>
        </xdr:cNvSpPr>
      </xdr:nvSpPr>
      <xdr:spPr>
        <a:xfrm>
          <a:off x="7600950" y="1047750"/>
          <a:ext cx="695325" cy="209550"/>
        </a:xfrm>
        <a:prstGeom prst="rect">
          <a:avLst/>
        </a:prstGeom>
        <a:solidFill>
          <a:srgbClr val="FFFFFF"/>
        </a:solidFill>
        <a:ln w="1" cmpd="sng">
          <a:noFill/>
        </a:ln>
      </xdr:spPr>
      <xdr:txBody>
        <a:bodyPr vertOverflow="clip" wrap="square" anchor="ctr"/>
        <a:p>
          <a:pPr algn="ctr">
            <a:defRPr/>
          </a:pPr>
          <a:r>
            <a:rPr lang="en-US" cap="none" sz="800" b="0" i="0" u="none" baseline="0"/>
            <a:t>gehobener</a:t>
          </a:r>
        </a:p>
      </xdr:txBody>
    </xdr:sp>
    <xdr:clientData/>
  </xdr:twoCellAnchor>
  <xdr:twoCellAnchor>
    <xdr:from>
      <xdr:col>12</xdr:col>
      <xdr:colOff>28575</xdr:colOff>
      <xdr:row>8</xdr:row>
      <xdr:rowOff>28575</xdr:rowOff>
    </xdr:from>
    <xdr:to>
      <xdr:col>12</xdr:col>
      <xdr:colOff>733425</xdr:colOff>
      <xdr:row>9</xdr:row>
      <xdr:rowOff>95250</xdr:rowOff>
    </xdr:to>
    <xdr:sp>
      <xdr:nvSpPr>
        <xdr:cNvPr id="13" name="Text 14"/>
        <xdr:cNvSpPr txBox="1">
          <a:spLocks noChangeArrowheads="1"/>
        </xdr:cNvSpPr>
      </xdr:nvSpPr>
      <xdr:spPr>
        <a:xfrm>
          <a:off x="8362950" y="1057275"/>
          <a:ext cx="704850" cy="190500"/>
        </a:xfrm>
        <a:prstGeom prst="rect">
          <a:avLst/>
        </a:prstGeom>
        <a:solidFill>
          <a:srgbClr val="FFFFFF"/>
        </a:solidFill>
        <a:ln w="1" cmpd="sng">
          <a:noFill/>
        </a:ln>
      </xdr:spPr>
      <xdr:txBody>
        <a:bodyPr vertOverflow="clip" wrap="square" anchor="ctr"/>
        <a:p>
          <a:pPr algn="ctr">
            <a:defRPr/>
          </a:pPr>
          <a:r>
            <a:rPr lang="en-US" cap="none" sz="800" b="0" i="0" u="none" baseline="0"/>
            <a:t>mittlerer</a:t>
          </a:r>
        </a:p>
      </xdr:txBody>
    </xdr:sp>
    <xdr:clientData/>
  </xdr:twoCellAnchor>
  <xdr:twoCellAnchor>
    <xdr:from>
      <xdr:col>13</xdr:col>
      <xdr:colOff>28575</xdr:colOff>
      <xdr:row>8</xdr:row>
      <xdr:rowOff>28575</xdr:rowOff>
    </xdr:from>
    <xdr:to>
      <xdr:col>13</xdr:col>
      <xdr:colOff>733425</xdr:colOff>
      <xdr:row>9</xdr:row>
      <xdr:rowOff>95250</xdr:rowOff>
    </xdr:to>
    <xdr:sp>
      <xdr:nvSpPr>
        <xdr:cNvPr id="14" name="Text 15"/>
        <xdr:cNvSpPr txBox="1">
          <a:spLocks noChangeArrowheads="1"/>
        </xdr:cNvSpPr>
      </xdr:nvSpPr>
      <xdr:spPr>
        <a:xfrm>
          <a:off x="9124950" y="1057275"/>
          <a:ext cx="704850" cy="190500"/>
        </a:xfrm>
        <a:prstGeom prst="rect">
          <a:avLst/>
        </a:prstGeom>
        <a:solidFill>
          <a:srgbClr val="FFFFFF"/>
        </a:solidFill>
        <a:ln w="1" cmpd="sng">
          <a:noFill/>
        </a:ln>
      </xdr:spPr>
      <xdr:txBody>
        <a:bodyPr vertOverflow="clip" wrap="square" anchor="ctr"/>
        <a:p>
          <a:pPr algn="ctr">
            <a:defRPr/>
          </a:pPr>
          <a:r>
            <a:rPr lang="en-US" cap="none" sz="800" b="0" i="0" u="none" baseline="0"/>
            <a:t>einfacher</a:t>
          </a:r>
        </a:p>
      </xdr:txBody>
    </xdr:sp>
    <xdr:clientData/>
  </xdr:twoCellAnchor>
  <xdr:twoCellAnchor>
    <xdr:from>
      <xdr:col>10</xdr:col>
      <xdr:colOff>28575</xdr:colOff>
      <xdr:row>10</xdr:row>
      <xdr:rowOff>28575</xdr:rowOff>
    </xdr:from>
    <xdr:to>
      <xdr:col>13</xdr:col>
      <xdr:colOff>723900</xdr:colOff>
      <xdr:row>11</xdr:row>
      <xdr:rowOff>85725</xdr:rowOff>
    </xdr:to>
    <xdr:sp>
      <xdr:nvSpPr>
        <xdr:cNvPr id="15" name="Text 16"/>
        <xdr:cNvSpPr txBox="1">
          <a:spLocks noChangeArrowheads="1"/>
        </xdr:cNvSpPr>
      </xdr:nvSpPr>
      <xdr:spPr>
        <a:xfrm>
          <a:off x="6838950" y="1304925"/>
          <a:ext cx="2981325" cy="180975"/>
        </a:xfrm>
        <a:prstGeom prst="rect">
          <a:avLst/>
        </a:prstGeom>
        <a:solidFill>
          <a:srgbClr val="FFFFFF"/>
        </a:solidFill>
        <a:ln w="1" cmpd="sng">
          <a:noFill/>
        </a:ln>
      </xdr:spPr>
      <xdr:txBody>
        <a:bodyPr vertOverflow="clip" wrap="square" anchor="ctr"/>
        <a:p>
          <a:pPr algn="ctr">
            <a:defRPr/>
          </a:pPr>
          <a:r>
            <a:rPr lang="en-US" cap="none" sz="800" b="0" i="0" u="none" baseline="0"/>
            <a:t>Dienst</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16" name="Line 16"/>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38100</xdr:rowOff>
    </xdr:from>
    <xdr:to>
      <xdr:col>0</xdr:col>
      <xdr:colOff>295275</xdr:colOff>
      <xdr:row>11</xdr:row>
      <xdr:rowOff>95250</xdr:rowOff>
    </xdr:to>
    <xdr:sp>
      <xdr:nvSpPr>
        <xdr:cNvPr id="17" name="Text 19"/>
        <xdr:cNvSpPr txBox="1">
          <a:spLocks noChangeArrowheads="1"/>
        </xdr:cNvSpPr>
      </xdr:nvSpPr>
      <xdr:spPr>
        <a:xfrm>
          <a:off x="19050" y="819150"/>
          <a:ext cx="276225" cy="676275"/>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15</xdr:col>
      <xdr:colOff>28575</xdr:colOff>
      <xdr:row>6</xdr:row>
      <xdr:rowOff>28575</xdr:rowOff>
    </xdr:from>
    <xdr:to>
      <xdr:col>15</xdr:col>
      <xdr:colOff>323850</xdr:colOff>
      <xdr:row>11</xdr:row>
      <xdr:rowOff>95250</xdr:rowOff>
    </xdr:to>
    <xdr:sp>
      <xdr:nvSpPr>
        <xdr:cNvPr id="18" name="Text 20"/>
        <xdr:cNvSpPr txBox="1">
          <a:spLocks noChangeArrowheads="1"/>
        </xdr:cNvSpPr>
      </xdr:nvSpPr>
      <xdr:spPr>
        <a:xfrm>
          <a:off x="10648950" y="809625"/>
          <a:ext cx="295275" cy="68580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92</xdr:row>
      <xdr:rowOff>0</xdr:rowOff>
    </xdr:from>
    <xdr:to>
      <xdr:col>1</xdr:col>
      <xdr:colOff>409575</xdr:colOff>
      <xdr:row>92</xdr:row>
      <xdr:rowOff>0</xdr:rowOff>
    </xdr:to>
    <xdr:sp>
      <xdr:nvSpPr>
        <xdr:cNvPr id="1" name="Line 1"/>
        <xdr:cNvSpPr>
          <a:spLocks/>
        </xdr:cNvSpPr>
      </xdr:nvSpPr>
      <xdr:spPr>
        <a:xfrm>
          <a:off x="247650" y="129635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9</xdr:row>
      <xdr:rowOff>38100</xdr:rowOff>
    </xdr:from>
    <xdr:to>
      <xdr:col>7</xdr:col>
      <xdr:colOff>0</xdr:colOff>
      <xdr:row>10</xdr:row>
      <xdr:rowOff>95250</xdr:rowOff>
    </xdr:to>
    <xdr:sp>
      <xdr:nvSpPr>
        <xdr:cNvPr id="2" name="Text 5"/>
        <xdr:cNvSpPr txBox="1">
          <a:spLocks noChangeArrowheads="1"/>
        </xdr:cNvSpPr>
      </xdr:nvSpPr>
      <xdr:spPr>
        <a:xfrm>
          <a:off x="2324100" y="1352550"/>
          <a:ext cx="2362200" cy="19050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38100</xdr:colOff>
      <xdr:row>7</xdr:row>
      <xdr:rowOff>28575</xdr:rowOff>
    </xdr:from>
    <xdr:to>
      <xdr:col>7</xdr:col>
      <xdr:colOff>0</xdr:colOff>
      <xdr:row>8</xdr:row>
      <xdr:rowOff>95250</xdr:rowOff>
    </xdr:to>
    <xdr:sp>
      <xdr:nvSpPr>
        <xdr:cNvPr id="3" name="Text 6"/>
        <xdr:cNvSpPr txBox="1">
          <a:spLocks noChangeArrowheads="1"/>
        </xdr:cNvSpPr>
      </xdr:nvSpPr>
      <xdr:spPr>
        <a:xfrm>
          <a:off x="1619250" y="1076325"/>
          <a:ext cx="3067050" cy="200025"/>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38100</xdr:colOff>
      <xdr:row>7</xdr:row>
      <xdr:rowOff>28575</xdr:rowOff>
    </xdr:from>
    <xdr:to>
      <xdr:col>8</xdr:col>
      <xdr:colOff>0</xdr:colOff>
      <xdr:row>12</xdr:row>
      <xdr:rowOff>95250</xdr:rowOff>
    </xdr:to>
    <xdr:sp>
      <xdr:nvSpPr>
        <xdr:cNvPr id="4" name="Text 7"/>
        <xdr:cNvSpPr txBox="1">
          <a:spLocks noChangeArrowheads="1"/>
        </xdr:cNvSpPr>
      </xdr:nvSpPr>
      <xdr:spPr>
        <a:xfrm>
          <a:off x="4724400" y="1076325"/>
          <a:ext cx="676275" cy="733425"/>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57150</xdr:colOff>
      <xdr:row>92</xdr:row>
      <xdr:rowOff>0</xdr:rowOff>
    </xdr:from>
    <xdr:to>
      <xdr:col>7</xdr:col>
      <xdr:colOff>0</xdr:colOff>
      <xdr:row>92</xdr:row>
      <xdr:rowOff>0</xdr:rowOff>
    </xdr:to>
    <xdr:sp>
      <xdr:nvSpPr>
        <xdr:cNvPr id="5" name="Text 9"/>
        <xdr:cNvSpPr txBox="1">
          <a:spLocks noChangeArrowheads="1"/>
        </xdr:cNvSpPr>
      </xdr:nvSpPr>
      <xdr:spPr>
        <a:xfrm>
          <a:off x="2352675" y="12963525"/>
          <a:ext cx="23336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92</xdr:row>
      <xdr:rowOff>0</xdr:rowOff>
    </xdr:from>
    <xdr:to>
      <xdr:col>7</xdr:col>
      <xdr:colOff>0</xdr:colOff>
      <xdr:row>92</xdr:row>
      <xdr:rowOff>0</xdr:rowOff>
    </xdr:to>
    <xdr:sp>
      <xdr:nvSpPr>
        <xdr:cNvPr id="6" name="Text 10"/>
        <xdr:cNvSpPr txBox="1">
          <a:spLocks noChangeArrowheads="1"/>
        </xdr:cNvSpPr>
      </xdr:nvSpPr>
      <xdr:spPr>
        <a:xfrm>
          <a:off x="1638300" y="12963525"/>
          <a:ext cx="304800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92</xdr:row>
      <xdr:rowOff>0</xdr:rowOff>
    </xdr:from>
    <xdr:to>
      <xdr:col>8</xdr:col>
      <xdr:colOff>0</xdr:colOff>
      <xdr:row>92</xdr:row>
      <xdr:rowOff>0</xdr:rowOff>
    </xdr:to>
    <xdr:sp>
      <xdr:nvSpPr>
        <xdr:cNvPr id="7" name="Text 11"/>
        <xdr:cNvSpPr txBox="1">
          <a:spLocks noChangeArrowheads="1"/>
        </xdr:cNvSpPr>
      </xdr:nvSpPr>
      <xdr:spPr>
        <a:xfrm>
          <a:off x="4733925" y="12963525"/>
          <a:ext cx="66675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92</xdr:row>
      <xdr:rowOff>0</xdr:rowOff>
    </xdr:from>
    <xdr:to>
      <xdr:col>7</xdr:col>
      <xdr:colOff>0</xdr:colOff>
      <xdr:row>92</xdr:row>
      <xdr:rowOff>0</xdr:rowOff>
    </xdr:to>
    <xdr:sp>
      <xdr:nvSpPr>
        <xdr:cNvPr id="8" name="Text 13"/>
        <xdr:cNvSpPr txBox="1">
          <a:spLocks noChangeArrowheads="1"/>
        </xdr:cNvSpPr>
      </xdr:nvSpPr>
      <xdr:spPr>
        <a:xfrm>
          <a:off x="2333625" y="12963525"/>
          <a:ext cx="23526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92</xdr:row>
      <xdr:rowOff>0</xdr:rowOff>
    </xdr:from>
    <xdr:to>
      <xdr:col>7</xdr:col>
      <xdr:colOff>0</xdr:colOff>
      <xdr:row>92</xdr:row>
      <xdr:rowOff>0</xdr:rowOff>
    </xdr:to>
    <xdr:sp>
      <xdr:nvSpPr>
        <xdr:cNvPr id="9" name="Text 14"/>
        <xdr:cNvSpPr txBox="1">
          <a:spLocks noChangeArrowheads="1"/>
        </xdr:cNvSpPr>
      </xdr:nvSpPr>
      <xdr:spPr>
        <a:xfrm>
          <a:off x="1628775" y="12963525"/>
          <a:ext cx="305752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92</xdr:row>
      <xdr:rowOff>0</xdr:rowOff>
    </xdr:from>
    <xdr:to>
      <xdr:col>8</xdr:col>
      <xdr:colOff>0</xdr:colOff>
      <xdr:row>92</xdr:row>
      <xdr:rowOff>0</xdr:rowOff>
    </xdr:to>
    <xdr:sp>
      <xdr:nvSpPr>
        <xdr:cNvPr id="10" name="Text 15"/>
        <xdr:cNvSpPr txBox="1">
          <a:spLocks noChangeArrowheads="1"/>
        </xdr:cNvSpPr>
      </xdr:nvSpPr>
      <xdr:spPr>
        <a:xfrm>
          <a:off x="4733925" y="12963525"/>
          <a:ext cx="66675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13</xdr:row>
      <xdr:rowOff>0</xdr:rowOff>
    </xdr:from>
    <xdr:to>
      <xdr:col>8</xdr:col>
      <xdr:colOff>0</xdr:colOff>
      <xdr:row>13</xdr:row>
      <xdr:rowOff>0</xdr:rowOff>
    </xdr:to>
    <xdr:sp>
      <xdr:nvSpPr>
        <xdr:cNvPr id="11" name="Text 16"/>
        <xdr:cNvSpPr txBox="1">
          <a:spLocks noChangeArrowheads="1"/>
        </xdr:cNvSpPr>
      </xdr:nvSpPr>
      <xdr:spPr>
        <a:xfrm>
          <a:off x="5400675" y="1847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13</xdr:row>
      <xdr:rowOff>0</xdr:rowOff>
    </xdr:from>
    <xdr:to>
      <xdr:col>7</xdr:col>
      <xdr:colOff>0</xdr:colOff>
      <xdr:row>13</xdr:row>
      <xdr:rowOff>0</xdr:rowOff>
    </xdr:to>
    <xdr:sp>
      <xdr:nvSpPr>
        <xdr:cNvPr id="12" name="Text 17"/>
        <xdr:cNvSpPr txBox="1">
          <a:spLocks noChangeArrowheads="1"/>
        </xdr:cNvSpPr>
      </xdr:nvSpPr>
      <xdr:spPr>
        <a:xfrm>
          <a:off x="4686300" y="1847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13</xdr:row>
      <xdr:rowOff>0</xdr:rowOff>
    </xdr:from>
    <xdr:to>
      <xdr:col>6</xdr:col>
      <xdr:colOff>0</xdr:colOff>
      <xdr:row>13</xdr:row>
      <xdr:rowOff>0</xdr:rowOff>
    </xdr:to>
    <xdr:sp>
      <xdr:nvSpPr>
        <xdr:cNvPr id="13" name="Text 18"/>
        <xdr:cNvSpPr txBox="1">
          <a:spLocks noChangeArrowheads="1"/>
        </xdr:cNvSpPr>
      </xdr:nvSpPr>
      <xdr:spPr>
        <a:xfrm>
          <a:off x="3971925" y="1847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13</xdr:row>
      <xdr:rowOff>0</xdr:rowOff>
    </xdr:from>
    <xdr:to>
      <xdr:col>5</xdr:col>
      <xdr:colOff>0</xdr:colOff>
      <xdr:row>13</xdr:row>
      <xdr:rowOff>0</xdr:rowOff>
    </xdr:to>
    <xdr:sp>
      <xdr:nvSpPr>
        <xdr:cNvPr id="14" name="Text 19"/>
        <xdr:cNvSpPr txBox="1">
          <a:spLocks noChangeArrowheads="1"/>
        </xdr:cNvSpPr>
      </xdr:nvSpPr>
      <xdr:spPr>
        <a:xfrm>
          <a:off x="3009900" y="1847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13</xdr:row>
      <xdr:rowOff>0</xdr:rowOff>
    </xdr:from>
    <xdr:to>
      <xdr:col>4</xdr:col>
      <xdr:colOff>0</xdr:colOff>
      <xdr:row>13</xdr:row>
      <xdr:rowOff>0</xdr:rowOff>
    </xdr:to>
    <xdr:sp>
      <xdr:nvSpPr>
        <xdr:cNvPr id="15" name="Text 20"/>
        <xdr:cNvSpPr txBox="1">
          <a:spLocks noChangeArrowheads="1"/>
        </xdr:cNvSpPr>
      </xdr:nvSpPr>
      <xdr:spPr>
        <a:xfrm>
          <a:off x="2295525" y="1847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38100</xdr:colOff>
      <xdr:row>11</xdr:row>
      <xdr:rowOff>28575</xdr:rowOff>
    </xdr:from>
    <xdr:to>
      <xdr:col>5</xdr:col>
      <xdr:colOff>0</xdr:colOff>
      <xdr:row>12</xdr:row>
      <xdr:rowOff>95250</xdr:rowOff>
    </xdr:to>
    <xdr:sp>
      <xdr:nvSpPr>
        <xdr:cNvPr id="16" name="Text 21"/>
        <xdr:cNvSpPr txBox="1">
          <a:spLocks noChangeArrowheads="1"/>
        </xdr:cNvSpPr>
      </xdr:nvSpPr>
      <xdr:spPr>
        <a:xfrm>
          <a:off x="2333625" y="1609725"/>
          <a:ext cx="676275" cy="200025"/>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3</xdr:col>
      <xdr:colOff>38100</xdr:colOff>
      <xdr:row>9</xdr:row>
      <xdr:rowOff>38100</xdr:rowOff>
    </xdr:from>
    <xdr:to>
      <xdr:col>4</xdr:col>
      <xdr:colOff>0</xdr:colOff>
      <xdr:row>12</xdr:row>
      <xdr:rowOff>95250</xdr:rowOff>
    </xdr:to>
    <xdr:sp>
      <xdr:nvSpPr>
        <xdr:cNvPr id="17" name="Text 22"/>
        <xdr:cNvSpPr txBox="1">
          <a:spLocks noChangeArrowheads="1"/>
        </xdr:cNvSpPr>
      </xdr:nvSpPr>
      <xdr:spPr>
        <a:xfrm>
          <a:off x="1619250" y="1352550"/>
          <a:ext cx="676275" cy="4572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28575</xdr:colOff>
      <xdr:row>7</xdr:row>
      <xdr:rowOff>28575</xdr:rowOff>
    </xdr:from>
    <xdr:to>
      <xdr:col>2</xdr:col>
      <xdr:colOff>114300</xdr:colOff>
      <xdr:row>12</xdr:row>
      <xdr:rowOff>95250</xdr:rowOff>
    </xdr:to>
    <xdr:sp>
      <xdr:nvSpPr>
        <xdr:cNvPr id="18" name="Text 24"/>
        <xdr:cNvSpPr txBox="1">
          <a:spLocks noChangeArrowheads="1"/>
        </xdr:cNvSpPr>
      </xdr:nvSpPr>
      <xdr:spPr>
        <a:xfrm>
          <a:off x="276225" y="1076325"/>
          <a:ext cx="1276350" cy="733425"/>
        </a:xfrm>
        <a:prstGeom prst="rect">
          <a:avLst/>
        </a:prstGeom>
        <a:solidFill>
          <a:srgbClr val="FFFFFF"/>
        </a:solidFill>
        <a:ln w="1" cmpd="sng">
          <a:noFill/>
        </a:ln>
      </xdr:spPr>
      <xdr:txBody>
        <a:bodyPr vertOverflow="clip" wrap="square" anchor="ctr"/>
        <a:p>
          <a:pPr algn="ctr">
            <a:defRPr/>
          </a:pPr>
          <a:r>
            <a:rPr lang="en-US" cap="none" sz="800" b="0" i="0" u="none" baseline="0"/>
            <a:t>Kreisfreie Stadt
Landkreis
Land
Außerhalb Thüringens</a:t>
          </a:r>
        </a:p>
      </xdr:txBody>
    </xdr:sp>
    <xdr:clientData/>
  </xdr:twoCellAnchor>
  <xdr:twoCellAnchor>
    <xdr:from>
      <xdr:col>1</xdr:col>
      <xdr:colOff>28575</xdr:colOff>
      <xdr:row>92</xdr:row>
      <xdr:rowOff>0</xdr:rowOff>
    </xdr:from>
    <xdr:to>
      <xdr:col>1</xdr:col>
      <xdr:colOff>1190625</xdr:colOff>
      <xdr:row>92</xdr:row>
      <xdr:rowOff>0</xdr:rowOff>
    </xdr:to>
    <xdr:sp>
      <xdr:nvSpPr>
        <xdr:cNvPr id="19" name="Text 27"/>
        <xdr:cNvSpPr txBox="1">
          <a:spLocks noChangeArrowheads="1"/>
        </xdr:cNvSpPr>
      </xdr:nvSpPr>
      <xdr:spPr>
        <a:xfrm>
          <a:off x="276225" y="1296352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92</xdr:row>
      <xdr:rowOff>0</xdr:rowOff>
    </xdr:from>
    <xdr:to>
      <xdr:col>1</xdr:col>
      <xdr:colOff>809625</xdr:colOff>
      <xdr:row>92</xdr:row>
      <xdr:rowOff>0</xdr:rowOff>
    </xdr:to>
    <xdr:sp>
      <xdr:nvSpPr>
        <xdr:cNvPr id="20" name="Line 20"/>
        <xdr:cNvSpPr>
          <a:spLocks/>
        </xdr:cNvSpPr>
      </xdr:nvSpPr>
      <xdr:spPr>
        <a:xfrm>
          <a:off x="762000" y="1296352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92</xdr:row>
      <xdr:rowOff>0</xdr:rowOff>
    </xdr:from>
    <xdr:to>
      <xdr:col>4</xdr:col>
      <xdr:colOff>0</xdr:colOff>
      <xdr:row>92</xdr:row>
      <xdr:rowOff>0</xdr:rowOff>
    </xdr:to>
    <xdr:sp>
      <xdr:nvSpPr>
        <xdr:cNvPr id="21" name="Text 29"/>
        <xdr:cNvSpPr txBox="1">
          <a:spLocks noChangeArrowheads="1"/>
        </xdr:cNvSpPr>
      </xdr:nvSpPr>
      <xdr:spPr>
        <a:xfrm>
          <a:off x="229552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92</xdr:row>
      <xdr:rowOff>0</xdr:rowOff>
    </xdr:from>
    <xdr:to>
      <xdr:col>8</xdr:col>
      <xdr:colOff>0</xdr:colOff>
      <xdr:row>92</xdr:row>
      <xdr:rowOff>0</xdr:rowOff>
    </xdr:to>
    <xdr:sp>
      <xdr:nvSpPr>
        <xdr:cNvPr id="22" name="Text 30"/>
        <xdr:cNvSpPr txBox="1">
          <a:spLocks noChangeArrowheads="1"/>
        </xdr:cNvSpPr>
      </xdr:nvSpPr>
      <xdr:spPr>
        <a:xfrm>
          <a:off x="540067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92</xdr:row>
      <xdr:rowOff>0</xdr:rowOff>
    </xdr:from>
    <xdr:to>
      <xdr:col>7</xdr:col>
      <xdr:colOff>0</xdr:colOff>
      <xdr:row>92</xdr:row>
      <xdr:rowOff>0</xdr:rowOff>
    </xdr:to>
    <xdr:sp>
      <xdr:nvSpPr>
        <xdr:cNvPr id="23" name="Text 31"/>
        <xdr:cNvSpPr txBox="1">
          <a:spLocks noChangeArrowheads="1"/>
        </xdr:cNvSpPr>
      </xdr:nvSpPr>
      <xdr:spPr>
        <a:xfrm>
          <a:off x="4686300"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92</xdr:row>
      <xdr:rowOff>0</xdr:rowOff>
    </xdr:from>
    <xdr:to>
      <xdr:col>6</xdr:col>
      <xdr:colOff>0</xdr:colOff>
      <xdr:row>92</xdr:row>
      <xdr:rowOff>0</xdr:rowOff>
    </xdr:to>
    <xdr:sp>
      <xdr:nvSpPr>
        <xdr:cNvPr id="24" name="Text 32"/>
        <xdr:cNvSpPr txBox="1">
          <a:spLocks noChangeArrowheads="1"/>
        </xdr:cNvSpPr>
      </xdr:nvSpPr>
      <xdr:spPr>
        <a:xfrm>
          <a:off x="397192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92</xdr:row>
      <xdr:rowOff>0</xdr:rowOff>
    </xdr:from>
    <xdr:to>
      <xdr:col>5</xdr:col>
      <xdr:colOff>0</xdr:colOff>
      <xdr:row>92</xdr:row>
      <xdr:rowOff>0</xdr:rowOff>
    </xdr:to>
    <xdr:sp>
      <xdr:nvSpPr>
        <xdr:cNvPr id="25" name="Text 33"/>
        <xdr:cNvSpPr txBox="1">
          <a:spLocks noChangeArrowheads="1"/>
        </xdr:cNvSpPr>
      </xdr:nvSpPr>
      <xdr:spPr>
        <a:xfrm>
          <a:off x="3009900"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92</xdr:row>
      <xdr:rowOff>0</xdr:rowOff>
    </xdr:from>
    <xdr:to>
      <xdr:col>8</xdr:col>
      <xdr:colOff>0</xdr:colOff>
      <xdr:row>92</xdr:row>
      <xdr:rowOff>0</xdr:rowOff>
    </xdr:to>
    <xdr:sp>
      <xdr:nvSpPr>
        <xdr:cNvPr id="26" name="Text 34"/>
        <xdr:cNvSpPr txBox="1">
          <a:spLocks noChangeArrowheads="1"/>
        </xdr:cNvSpPr>
      </xdr:nvSpPr>
      <xdr:spPr>
        <a:xfrm>
          <a:off x="4733925" y="12963525"/>
          <a:ext cx="6667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92</xdr:row>
      <xdr:rowOff>0</xdr:rowOff>
    </xdr:from>
    <xdr:to>
      <xdr:col>4</xdr:col>
      <xdr:colOff>0</xdr:colOff>
      <xdr:row>92</xdr:row>
      <xdr:rowOff>0</xdr:rowOff>
    </xdr:to>
    <xdr:sp>
      <xdr:nvSpPr>
        <xdr:cNvPr id="27" name="Text 35"/>
        <xdr:cNvSpPr txBox="1">
          <a:spLocks noChangeArrowheads="1"/>
        </xdr:cNvSpPr>
      </xdr:nvSpPr>
      <xdr:spPr>
        <a:xfrm>
          <a:off x="1628775" y="12963525"/>
          <a:ext cx="66675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92</xdr:row>
      <xdr:rowOff>0</xdr:rowOff>
    </xdr:from>
    <xdr:to>
      <xdr:col>8</xdr:col>
      <xdr:colOff>0</xdr:colOff>
      <xdr:row>92</xdr:row>
      <xdr:rowOff>0</xdr:rowOff>
    </xdr:to>
    <xdr:sp>
      <xdr:nvSpPr>
        <xdr:cNvPr id="28" name="Text 36"/>
        <xdr:cNvSpPr txBox="1">
          <a:spLocks noChangeArrowheads="1"/>
        </xdr:cNvSpPr>
      </xdr:nvSpPr>
      <xdr:spPr>
        <a:xfrm>
          <a:off x="540067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92</xdr:row>
      <xdr:rowOff>0</xdr:rowOff>
    </xdr:from>
    <xdr:to>
      <xdr:col>7</xdr:col>
      <xdr:colOff>0</xdr:colOff>
      <xdr:row>92</xdr:row>
      <xdr:rowOff>0</xdr:rowOff>
    </xdr:to>
    <xdr:sp>
      <xdr:nvSpPr>
        <xdr:cNvPr id="29" name="Text 37"/>
        <xdr:cNvSpPr txBox="1">
          <a:spLocks noChangeArrowheads="1"/>
        </xdr:cNvSpPr>
      </xdr:nvSpPr>
      <xdr:spPr>
        <a:xfrm>
          <a:off x="4686300"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92</xdr:row>
      <xdr:rowOff>0</xdr:rowOff>
    </xdr:from>
    <xdr:to>
      <xdr:col>6</xdr:col>
      <xdr:colOff>0</xdr:colOff>
      <xdr:row>92</xdr:row>
      <xdr:rowOff>0</xdr:rowOff>
    </xdr:to>
    <xdr:sp>
      <xdr:nvSpPr>
        <xdr:cNvPr id="30" name="Text 38"/>
        <xdr:cNvSpPr txBox="1">
          <a:spLocks noChangeArrowheads="1"/>
        </xdr:cNvSpPr>
      </xdr:nvSpPr>
      <xdr:spPr>
        <a:xfrm>
          <a:off x="397192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92</xdr:row>
      <xdr:rowOff>0</xdr:rowOff>
    </xdr:from>
    <xdr:to>
      <xdr:col>5</xdr:col>
      <xdr:colOff>0</xdr:colOff>
      <xdr:row>92</xdr:row>
      <xdr:rowOff>0</xdr:rowOff>
    </xdr:to>
    <xdr:sp>
      <xdr:nvSpPr>
        <xdr:cNvPr id="31" name="Text 39"/>
        <xdr:cNvSpPr txBox="1">
          <a:spLocks noChangeArrowheads="1"/>
        </xdr:cNvSpPr>
      </xdr:nvSpPr>
      <xdr:spPr>
        <a:xfrm>
          <a:off x="3009900"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92</xdr:row>
      <xdr:rowOff>0</xdr:rowOff>
    </xdr:from>
    <xdr:to>
      <xdr:col>4</xdr:col>
      <xdr:colOff>0</xdr:colOff>
      <xdr:row>92</xdr:row>
      <xdr:rowOff>0</xdr:rowOff>
    </xdr:to>
    <xdr:sp>
      <xdr:nvSpPr>
        <xdr:cNvPr id="32" name="Text 40"/>
        <xdr:cNvSpPr txBox="1">
          <a:spLocks noChangeArrowheads="1"/>
        </xdr:cNvSpPr>
      </xdr:nvSpPr>
      <xdr:spPr>
        <a:xfrm>
          <a:off x="2295525" y="129635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92</xdr:row>
      <xdr:rowOff>0</xdr:rowOff>
    </xdr:from>
    <xdr:to>
      <xdr:col>1</xdr:col>
      <xdr:colOff>1190625</xdr:colOff>
      <xdr:row>92</xdr:row>
      <xdr:rowOff>0</xdr:rowOff>
    </xdr:to>
    <xdr:sp>
      <xdr:nvSpPr>
        <xdr:cNvPr id="33" name="Text 41"/>
        <xdr:cNvSpPr txBox="1">
          <a:spLocks noChangeArrowheads="1"/>
        </xdr:cNvSpPr>
      </xdr:nvSpPr>
      <xdr:spPr>
        <a:xfrm>
          <a:off x="276225" y="1296352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92</xdr:row>
      <xdr:rowOff>0</xdr:rowOff>
    </xdr:from>
    <xdr:to>
      <xdr:col>1</xdr:col>
      <xdr:colOff>800100</xdr:colOff>
      <xdr:row>92</xdr:row>
      <xdr:rowOff>0</xdr:rowOff>
    </xdr:to>
    <xdr:sp>
      <xdr:nvSpPr>
        <xdr:cNvPr id="34" name="Line 34"/>
        <xdr:cNvSpPr>
          <a:spLocks/>
        </xdr:cNvSpPr>
      </xdr:nvSpPr>
      <xdr:spPr>
        <a:xfrm>
          <a:off x="762000" y="129635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92</xdr:row>
      <xdr:rowOff>0</xdr:rowOff>
    </xdr:from>
    <xdr:to>
      <xdr:col>4</xdr:col>
      <xdr:colOff>0</xdr:colOff>
      <xdr:row>92</xdr:row>
      <xdr:rowOff>0</xdr:rowOff>
    </xdr:to>
    <xdr:sp>
      <xdr:nvSpPr>
        <xdr:cNvPr id="35" name="Text 43"/>
        <xdr:cNvSpPr txBox="1">
          <a:spLocks noChangeArrowheads="1"/>
        </xdr:cNvSpPr>
      </xdr:nvSpPr>
      <xdr:spPr>
        <a:xfrm>
          <a:off x="1619250" y="12963525"/>
          <a:ext cx="67627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92</xdr:row>
      <xdr:rowOff>0</xdr:rowOff>
    </xdr:from>
    <xdr:to>
      <xdr:col>8</xdr:col>
      <xdr:colOff>0</xdr:colOff>
      <xdr:row>92</xdr:row>
      <xdr:rowOff>0</xdr:rowOff>
    </xdr:to>
    <xdr:sp>
      <xdr:nvSpPr>
        <xdr:cNvPr id="36" name="Text 44"/>
        <xdr:cNvSpPr txBox="1">
          <a:spLocks noChangeArrowheads="1"/>
        </xdr:cNvSpPr>
      </xdr:nvSpPr>
      <xdr:spPr>
        <a:xfrm>
          <a:off x="4714875" y="12963525"/>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92</xdr:row>
      <xdr:rowOff>0</xdr:rowOff>
    </xdr:from>
    <xdr:to>
      <xdr:col>5</xdr:col>
      <xdr:colOff>0</xdr:colOff>
      <xdr:row>92</xdr:row>
      <xdr:rowOff>0</xdr:rowOff>
    </xdr:to>
    <xdr:sp>
      <xdr:nvSpPr>
        <xdr:cNvPr id="37" name="Text 21"/>
        <xdr:cNvSpPr txBox="1">
          <a:spLocks noChangeArrowheads="1"/>
        </xdr:cNvSpPr>
      </xdr:nvSpPr>
      <xdr:spPr>
        <a:xfrm>
          <a:off x="2333625" y="12963525"/>
          <a:ext cx="67627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92</xdr:row>
      <xdr:rowOff>0</xdr:rowOff>
    </xdr:from>
    <xdr:to>
      <xdr:col>5</xdr:col>
      <xdr:colOff>0</xdr:colOff>
      <xdr:row>92</xdr:row>
      <xdr:rowOff>0</xdr:rowOff>
    </xdr:to>
    <xdr:sp>
      <xdr:nvSpPr>
        <xdr:cNvPr id="38" name="Text 21"/>
        <xdr:cNvSpPr txBox="1">
          <a:spLocks noChangeArrowheads="1"/>
        </xdr:cNvSpPr>
      </xdr:nvSpPr>
      <xdr:spPr>
        <a:xfrm>
          <a:off x="2333625" y="12963525"/>
          <a:ext cx="67627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428625</xdr:colOff>
      <xdr:row>9</xdr:row>
      <xdr:rowOff>104775</xdr:rowOff>
    </xdr:from>
    <xdr:to>
      <xdr:col>1</xdr:col>
      <xdr:colOff>885825</xdr:colOff>
      <xdr:row>9</xdr:row>
      <xdr:rowOff>104775</xdr:rowOff>
    </xdr:to>
    <xdr:sp>
      <xdr:nvSpPr>
        <xdr:cNvPr id="39" name="Line 39"/>
        <xdr:cNvSpPr>
          <a:spLocks/>
        </xdr:cNvSpPr>
      </xdr:nvSpPr>
      <xdr:spPr>
        <a:xfrm>
          <a:off x="676275" y="14192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136</xdr:row>
      <xdr:rowOff>133350</xdr:rowOff>
    </xdr:from>
    <xdr:to>
      <xdr:col>0</xdr:col>
      <xdr:colOff>409575</xdr:colOff>
      <xdr:row>136</xdr:row>
      <xdr:rowOff>133350</xdr:rowOff>
    </xdr:to>
    <xdr:sp>
      <xdr:nvSpPr>
        <xdr:cNvPr id="1" name="Line 1"/>
        <xdr:cNvSpPr>
          <a:spLocks/>
        </xdr:cNvSpPr>
      </xdr:nvSpPr>
      <xdr:spPr>
        <a:xfrm>
          <a:off x="0" y="1964055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9</xdr:row>
      <xdr:rowOff>38100</xdr:rowOff>
    </xdr:from>
    <xdr:to>
      <xdr:col>8</xdr:col>
      <xdr:colOff>457200</xdr:colOff>
      <xdr:row>10</xdr:row>
      <xdr:rowOff>95250</xdr:rowOff>
    </xdr:to>
    <xdr:sp>
      <xdr:nvSpPr>
        <xdr:cNvPr id="2" name="Text 5"/>
        <xdr:cNvSpPr txBox="1">
          <a:spLocks noChangeArrowheads="1"/>
        </xdr:cNvSpPr>
      </xdr:nvSpPr>
      <xdr:spPr>
        <a:xfrm>
          <a:off x="2438400" y="1352550"/>
          <a:ext cx="2905125" cy="19050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1</xdr:col>
      <xdr:colOff>38100</xdr:colOff>
      <xdr:row>7</xdr:row>
      <xdr:rowOff>28575</xdr:rowOff>
    </xdr:from>
    <xdr:to>
      <xdr:col>8</xdr:col>
      <xdr:colOff>447675</xdr:colOff>
      <xdr:row>8</xdr:row>
      <xdr:rowOff>95250</xdr:rowOff>
    </xdr:to>
    <xdr:sp>
      <xdr:nvSpPr>
        <xdr:cNvPr id="3" name="Text 6"/>
        <xdr:cNvSpPr txBox="1">
          <a:spLocks noChangeArrowheads="1"/>
        </xdr:cNvSpPr>
      </xdr:nvSpPr>
      <xdr:spPr>
        <a:xfrm>
          <a:off x="1457325" y="1076325"/>
          <a:ext cx="3876675" cy="200025"/>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3</xdr:col>
      <xdr:colOff>57150</xdr:colOff>
      <xdr:row>78</xdr:row>
      <xdr:rowOff>28575</xdr:rowOff>
    </xdr:from>
    <xdr:to>
      <xdr:col>8</xdr:col>
      <xdr:colOff>485775</xdr:colOff>
      <xdr:row>79</xdr:row>
      <xdr:rowOff>95250</xdr:rowOff>
    </xdr:to>
    <xdr:sp>
      <xdr:nvSpPr>
        <xdr:cNvPr id="4" name="Text 9"/>
        <xdr:cNvSpPr txBox="1">
          <a:spLocks noChangeArrowheads="1"/>
        </xdr:cNvSpPr>
      </xdr:nvSpPr>
      <xdr:spPr>
        <a:xfrm>
          <a:off x="2466975" y="11229975"/>
          <a:ext cx="2905125" cy="200025"/>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1</xdr:col>
      <xdr:colOff>57150</xdr:colOff>
      <xdr:row>76</xdr:row>
      <xdr:rowOff>28575</xdr:rowOff>
    </xdr:from>
    <xdr:to>
      <xdr:col>8</xdr:col>
      <xdr:colOff>466725</xdr:colOff>
      <xdr:row>77</xdr:row>
      <xdr:rowOff>95250</xdr:rowOff>
    </xdr:to>
    <xdr:sp>
      <xdr:nvSpPr>
        <xdr:cNvPr id="5" name="Text 10"/>
        <xdr:cNvSpPr txBox="1">
          <a:spLocks noChangeArrowheads="1"/>
        </xdr:cNvSpPr>
      </xdr:nvSpPr>
      <xdr:spPr>
        <a:xfrm>
          <a:off x="1476375" y="10963275"/>
          <a:ext cx="3876675" cy="200025"/>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3</xdr:col>
      <xdr:colOff>57150</xdr:colOff>
      <xdr:row>147</xdr:row>
      <xdr:rowOff>38100</xdr:rowOff>
    </xdr:from>
    <xdr:to>
      <xdr:col>8</xdr:col>
      <xdr:colOff>485775</xdr:colOff>
      <xdr:row>148</xdr:row>
      <xdr:rowOff>95250</xdr:rowOff>
    </xdr:to>
    <xdr:sp>
      <xdr:nvSpPr>
        <xdr:cNvPr id="6" name="Text 13"/>
        <xdr:cNvSpPr txBox="1">
          <a:spLocks noChangeArrowheads="1"/>
        </xdr:cNvSpPr>
      </xdr:nvSpPr>
      <xdr:spPr>
        <a:xfrm>
          <a:off x="2466975" y="21145500"/>
          <a:ext cx="2905125" cy="19050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1</xdr:col>
      <xdr:colOff>38100</xdr:colOff>
      <xdr:row>145</xdr:row>
      <xdr:rowOff>28575</xdr:rowOff>
    </xdr:from>
    <xdr:to>
      <xdr:col>8</xdr:col>
      <xdr:colOff>466725</xdr:colOff>
      <xdr:row>146</xdr:row>
      <xdr:rowOff>95250</xdr:rowOff>
    </xdr:to>
    <xdr:sp>
      <xdr:nvSpPr>
        <xdr:cNvPr id="7" name="Text 14"/>
        <xdr:cNvSpPr txBox="1">
          <a:spLocks noChangeArrowheads="1"/>
        </xdr:cNvSpPr>
      </xdr:nvSpPr>
      <xdr:spPr>
        <a:xfrm>
          <a:off x="1457325" y="20869275"/>
          <a:ext cx="3895725" cy="200025"/>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10</xdr:col>
      <xdr:colOff>38100</xdr:colOff>
      <xdr:row>13</xdr:row>
      <xdr:rowOff>28575</xdr:rowOff>
    </xdr:from>
    <xdr:to>
      <xdr:col>10</xdr:col>
      <xdr:colOff>476250</xdr:colOff>
      <xdr:row>14</xdr:row>
      <xdr:rowOff>95250</xdr:rowOff>
    </xdr:to>
    <xdr:sp>
      <xdr:nvSpPr>
        <xdr:cNvPr id="8" name="Text 16"/>
        <xdr:cNvSpPr txBox="1">
          <a:spLocks noChangeArrowheads="1"/>
        </xdr:cNvSpPr>
      </xdr:nvSpPr>
      <xdr:spPr>
        <a:xfrm>
          <a:off x="5915025" y="187642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38100</xdr:colOff>
      <xdr:row>13</xdr:row>
      <xdr:rowOff>28575</xdr:rowOff>
    </xdr:from>
    <xdr:to>
      <xdr:col>8</xdr:col>
      <xdr:colOff>476250</xdr:colOff>
      <xdr:row>14</xdr:row>
      <xdr:rowOff>95250</xdr:rowOff>
    </xdr:to>
    <xdr:sp>
      <xdr:nvSpPr>
        <xdr:cNvPr id="9" name="Text 17"/>
        <xdr:cNvSpPr txBox="1">
          <a:spLocks noChangeArrowheads="1"/>
        </xdr:cNvSpPr>
      </xdr:nvSpPr>
      <xdr:spPr>
        <a:xfrm>
          <a:off x="4924425" y="187642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38100</xdr:colOff>
      <xdr:row>13</xdr:row>
      <xdr:rowOff>28575</xdr:rowOff>
    </xdr:from>
    <xdr:to>
      <xdr:col>6</xdr:col>
      <xdr:colOff>476250</xdr:colOff>
      <xdr:row>14</xdr:row>
      <xdr:rowOff>95250</xdr:rowOff>
    </xdr:to>
    <xdr:sp>
      <xdr:nvSpPr>
        <xdr:cNvPr id="10" name="Text 18"/>
        <xdr:cNvSpPr txBox="1">
          <a:spLocks noChangeArrowheads="1"/>
        </xdr:cNvSpPr>
      </xdr:nvSpPr>
      <xdr:spPr>
        <a:xfrm>
          <a:off x="3933825" y="187642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38100</xdr:colOff>
      <xdr:row>13</xdr:row>
      <xdr:rowOff>28575</xdr:rowOff>
    </xdr:from>
    <xdr:to>
      <xdr:col>4</xdr:col>
      <xdr:colOff>485775</xdr:colOff>
      <xdr:row>14</xdr:row>
      <xdr:rowOff>95250</xdr:rowOff>
    </xdr:to>
    <xdr:sp>
      <xdr:nvSpPr>
        <xdr:cNvPr id="11" name="Text 19"/>
        <xdr:cNvSpPr txBox="1">
          <a:spLocks noChangeArrowheads="1"/>
        </xdr:cNvSpPr>
      </xdr:nvSpPr>
      <xdr:spPr>
        <a:xfrm>
          <a:off x="2943225" y="1876425"/>
          <a:ext cx="447675"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2</xdr:col>
      <xdr:colOff>38100</xdr:colOff>
      <xdr:row>13</xdr:row>
      <xdr:rowOff>28575</xdr:rowOff>
    </xdr:from>
    <xdr:to>
      <xdr:col>2</xdr:col>
      <xdr:colOff>476250</xdr:colOff>
      <xdr:row>14</xdr:row>
      <xdr:rowOff>95250</xdr:rowOff>
    </xdr:to>
    <xdr:sp>
      <xdr:nvSpPr>
        <xdr:cNvPr id="12" name="Text 20"/>
        <xdr:cNvSpPr txBox="1">
          <a:spLocks noChangeArrowheads="1"/>
        </xdr:cNvSpPr>
      </xdr:nvSpPr>
      <xdr:spPr>
        <a:xfrm>
          <a:off x="1952625" y="187642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3</xdr:col>
      <xdr:colOff>38100</xdr:colOff>
      <xdr:row>11</xdr:row>
      <xdr:rowOff>28575</xdr:rowOff>
    </xdr:from>
    <xdr:to>
      <xdr:col>4</xdr:col>
      <xdr:colOff>466725</xdr:colOff>
      <xdr:row>12</xdr:row>
      <xdr:rowOff>95250</xdr:rowOff>
    </xdr:to>
    <xdr:sp>
      <xdr:nvSpPr>
        <xdr:cNvPr id="13" name="Text 21"/>
        <xdr:cNvSpPr txBox="1">
          <a:spLocks noChangeArrowheads="1"/>
        </xdr:cNvSpPr>
      </xdr:nvSpPr>
      <xdr:spPr>
        <a:xfrm>
          <a:off x="2447925" y="1609725"/>
          <a:ext cx="923925" cy="200025"/>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38100</xdr:colOff>
      <xdr:row>9</xdr:row>
      <xdr:rowOff>38100</xdr:rowOff>
    </xdr:from>
    <xdr:to>
      <xdr:col>2</xdr:col>
      <xdr:colOff>466725</xdr:colOff>
      <xdr:row>12</xdr:row>
      <xdr:rowOff>95250</xdr:rowOff>
    </xdr:to>
    <xdr:sp>
      <xdr:nvSpPr>
        <xdr:cNvPr id="14" name="Text 22"/>
        <xdr:cNvSpPr txBox="1">
          <a:spLocks noChangeArrowheads="1"/>
        </xdr:cNvSpPr>
      </xdr:nvSpPr>
      <xdr:spPr>
        <a:xfrm>
          <a:off x="1457325" y="1352550"/>
          <a:ext cx="923925" cy="4572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28575</xdr:colOff>
      <xdr:row>7</xdr:row>
      <xdr:rowOff>38100</xdr:rowOff>
    </xdr:from>
    <xdr:to>
      <xdr:col>0</xdr:col>
      <xdr:colOff>1343025</xdr:colOff>
      <xdr:row>14</xdr:row>
      <xdr:rowOff>85725</xdr:rowOff>
    </xdr:to>
    <xdr:sp>
      <xdr:nvSpPr>
        <xdr:cNvPr id="15" name="Text 24"/>
        <xdr:cNvSpPr txBox="1">
          <a:spLocks noChangeArrowheads="1"/>
        </xdr:cNvSpPr>
      </xdr:nvSpPr>
      <xdr:spPr>
        <a:xfrm>
          <a:off x="28575" y="1085850"/>
          <a:ext cx="1314450" cy="981075"/>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a:t>
          </a:r>
        </a:p>
      </xdr:txBody>
    </xdr:sp>
    <xdr:clientData/>
  </xdr:twoCellAnchor>
  <xdr:twoCellAnchor>
    <xdr:from>
      <xdr:col>0</xdr:col>
      <xdr:colOff>28575</xdr:colOff>
      <xdr:row>76</xdr:row>
      <xdr:rowOff>28575</xdr:rowOff>
    </xdr:from>
    <xdr:to>
      <xdr:col>0</xdr:col>
      <xdr:colOff>1323975</xdr:colOff>
      <xdr:row>83</xdr:row>
      <xdr:rowOff>95250</xdr:rowOff>
    </xdr:to>
    <xdr:sp>
      <xdr:nvSpPr>
        <xdr:cNvPr id="16" name="Text 27"/>
        <xdr:cNvSpPr txBox="1">
          <a:spLocks noChangeArrowheads="1"/>
        </xdr:cNvSpPr>
      </xdr:nvSpPr>
      <xdr:spPr>
        <a:xfrm>
          <a:off x="28575" y="10963275"/>
          <a:ext cx="1295400" cy="1000125"/>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a:t>
          </a:r>
        </a:p>
      </xdr:txBody>
    </xdr:sp>
    <xdr:clientData/>
  </xdr:twoCellAnchor>
  <xdr:twoCellAnchor>
    <xdr:from>
      <xdr:col>0</xdr:col>
      <xdr:colOff>514350</xdr:colOff>
      <xdr:row>79</xdr:row>
      <xdr:rowOff>114300</xdr:rowOff>
    </xdr:from>
    <xdr:to>
      <xdr:col>0</xdr:col>
      <xdr:colOff>809625</xdr:colOff>
      <xdr:row>79</xdr:row>
      <xdr:rowOff>114300</xdr:rowOff>
    </xdr:to>
    <xdr:sp>
      <xdr:nvSpPr>
        <xdr:cNvPr id="17" name="Line 17"/>
        <xdr:cNvSpPr>
          <a:spLocks/>
        </xdr:cNvSpPr>
      </xdr:nvSpPr>
      <xdr:spPr>
        <a:xfrm>
          <a:off x="514350" y="1144905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82</xdr:row>
      <xdr:rowOff>28575</xdr:rowOff>
    </xdr:from>
    <xdr:to>
      <xdr:col>2</xdr:col>
      <xdr:colOff>485775</xdr:colOff>
      <xdr:row>83</xdr:row>
      <xdr:rowOff>95250</xdr:rowOff>
    </xdr:to>
    <xdr:sp>
      <xdr:nvSpPr>
        <xdr:cNvPr id="18" name="Text 29"/>
        <xdr:cNvSpPr txBox="1">
          <a:spLocks noChangeArrowheads="1"/>
        </xdr:cNvSpPr>
      </xdr:nvSpPr>
      <xdr:spPr>
        <a:xfrm>
          <a:off x="1952625" y="11763375"/>
          <a:ext cx="447675"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10</xdr:col>
      <xdr:colOff>28575</xdr:colOff>
      <xdr:row>82</xdr:row>
      <xdr:rowOff>28575</xdr:rowOff>
    </xdr:from>
    <xdr:to>
      <xdr:col>10</xdr:col>
      <xdr:colOff>485775</xdr:colOff>
      <xdr:row>83</xdr:row>
      <xdr:rowOff>95250</xdr:rowOff>
    </xdr:to>
    <xdr:sp>
      <xdr:nvSpPr>
        <xdr:cNvPr id="19" name="Text 30"/>
        <xdr:cNvSpPr txBox="1">
          <a:spLocks noChangeArrowheads="1"/>
        </xdr:cNvSpPr>
      </xdr:nvSpPr>
      <xdr:spPr>
        <a:xfrm>
          <a:off x="5905500" y="11763375"/>
          <a:ext cx="45720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38100</xdr:colOff>
      <xdr:row>82</xdr:row>
      <xdr:rowOff>19050</xdr:rowOff>
    </xdr:from>
    <xdr:to>
      <xdr:col>8</xdr:col>
      <xdr:colOff>476250</xdr:colOff>
      <xdr:row>83</xdr:row>
      <xdr:rowOff>95250</xdr:rowOff>
    </xdr:to>
    <xdr:sp>
      <xdr:nvSpPr>
        <xdr:cNvPr id="20" name="Text 31"/>
        <xdr:cNvSpPr txBox="1">
          <a:spLocks noChangeArrowheads="1"/>
        </xdr:cNvSpPr>
      </xdr:nvSpPr>
      <xdr:spPr>
        <a:xfrm>
          <a:off x="4924425" y="11753850"/>
          <a:ext cx="438150" cy="20955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38100</xdr:colOff>
      <xdr:row>82</xdr:row>
      <xdr:rowOff>28575</xdr:rowOff>
    </xdr:from>
    <xdr:to>
      <xdr:col>7</xdr:col>
      <xdr:colOff>0</xdr:colOff>
      <xdr:row>83</xdr:row>
      <xdr:rowOff>95250</xdr:rowOff>
    </xdr:to>
    <xdr:sp>
      <xdr:nvSpPr>
        <xdr:cNvPr id="21" name="Text 32"/>
        <xdr:cNvSpPr txBox="1">
          <a:spLocks noChangeArrowheads="1"/>
        </xdr:cNvSpPr>
      </xdr:nvSpPr>
      <xdr:spPr>
        <a:xfrm>
          <a:off x="3933825" y="11763375"/>
          <a:ext cx="45720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47625</xdr:colOff>
      <xdr:row>82</xdr:row>
      <xdr:rowOff>19050</xdr:rowOff>
    </xdr:from>
    <xdr:to>
      <xdr:col>5</xdr:col>
      <xdr:colOff>0</xdr:colOff>
      <xdr:row>83</xdr:row>
      <xdr:rowOff>95250</xdr:rowOff>
    </xdr:to>
    <xdr:sp>
      <xdr:nvSpPr>
        <xdr:cNvPr id="22" name="Text 33"/>
        <xdr:cNvSpPr txBox="1">
          <a:spLocks noChangeArrowheads="1"/>
        </xdr:cNvSpPr>
      </xdr:nvSpPr>
      <xdr:spPr>
        <a:xfrm>
          <a:off x="2952750" y="11753850"/>
          <a:ext cx="447675" cy="20955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47625</xdr:colOff>
      <xdr:row>78</xdr:row>
      <xdr:rowOff>38100</xdr:rowOff>
    </xdr:from>
    <xdr:to>
      <xdr:col>2</xdr:col>
      <xdr:colOff>476250</xdr:colOff>
      <xdr:row>81</xdr:row>
      <xdr:rowOff>95250</xdr:rowOff>
    </xdr:to>
    <xdr:sp>
      <xdr:nvSpPr>
        <xdr:cNvPr id="23" name="Text 35"/>
        <xdr:cNvSpPr txBox="1">
          <a:spLocks noChangeArrowheads="1"/>
        </xdr:cNvSpPr>
      </xdr:nvSpPr>
      <xdr:spPr>
        <a:xfrm>
          <a:off x="1466850" y="11239500"/>
          <a:ext cx="923925" cy="4572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151</xdr:row>
      <xdr:rowOff>28575</xdr:rowOff>
    </xdr:from>
    <xdr:to>
      <xdr:col>10</xdr:col>
      <xdr:colOff>485775</xdr:colOff>
      <xdr:row>152</xdr:row>
      <xdr:rowOff>95250</xdr:rowOff>
    </xdr:to>
    <xdr:sp>
      <xdr:nvSpPr>
        <xdr:cNvPr id="24" name="Text 36"/>
        <xdr:cNvSpPr txBox="1">
          <a:spLocks noChangeArrowheads="1"/>
        </xdr:cNvSpPr>
      </xdr:nvSpPr>
      <xdr:spPr>
        <a:xfrm>
          <a:off x="5915025" y="21669375"/>
          <a:ext cx="447675"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38100</xdr:colOff>
      <xdr:row>151</xdr:row>
      <xdr:rowOff>28575</xdr:rowOff>
    </xdr:from>
    <xdr:to>
      <xdr:col>9</xdr:col>
      <xdr:colOff>0</xdr:colOff>
      <xdr:row>152</xdr:row>
      <xdr:rowOff>95250</xdr:rowOff>
    </xdr:to>
    <xdr:sp>
      <xdr:nvSpPr>
        <xdr:cNvPr id="25" name="Text 37"/>
        <xdr:cNvSpPr txBox="1">
          <a:spLocks noChangeArrowheads="1"/>
        </xdr:cNvSpPr>
      </xdr:nvSpPr>
      <xdr:spPr>
        <a:xfrm>
          <a:off x="4924425" y="21669375"/>
          <a:ext cx="45720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38100</xdr:colOff>
      <xdr:row>151</xdr:row>
      <xdr:rowOff>28575</xdr:rowOff>
    </xdr:from>
    <xdr:to>
      <xdr:col>7</xdr:col>
      <xdr:colOff>0</xdr:colOff>
      <xdr:row>152</xdr:row>
      <xdr:rowOff>95250</xdr:rowOff>
    </xdr:to>
    <xdr:sp>
      <xdr:nvSpPr>
        <xdr:cNvPr id="26" name="Text 38"/>
        <xdr:cNvSpPr txBox="1">
          <a:spLocks noChangeArrowheads="1"/>
        </xdr:cNvSpPr>
      </xdr:nvSpPr>
      <xdr:spPr>
        <a:xfrm>
          <a:off x="3933825" y="21669375"/>
          <a:ext cx="45720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38100</xdr:colOff>
      <xdr:row>151</xdr:row>
      <xdr:rowOff>28575</xdr:rowOff>
    </xdr:from>
    <xdr:to>
      <xdr:col>4</xdr:col>
      <xdr:colOff>476250</xdr:colOff>
      <xdr:row>152</xdr:row>
      <xdr:rowOff>95250</xdr:rowOff>
    </xdr:to>
    <xdr:sp>
      <xdr:nvSpPr>
        <xdr:cNvPr id="27" name="Text 39"/>
        <xdr:cNvSpPr txBox="1">
          <a:spLocks noChangeArrowheads="1"/>
        </xdr:cNvSpPr>
      </xdr:nvSpPr>
      <xdr:spPr>
        <a:xfrm>
          <a:off x="2943225" y="2166937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2</xdr:col>
      <xdr:colOff>38100</xdr:colOff>
      <xdr:row>151</xdr:row>
      <xdr:rowOff>28575</xdr:rowOff>
    </xdr:from>
    <xdr:to>
      <xdr:col>2</xdr:col>
      <xdr:colOff>476250</xdr:colOff>
      <xdr:row>152</xdr:row>
      <xdr:rowOff>95250</xdr:rowOff>
    </xdr:to>
    <xdr:sp>
      <xdr:nvSpPr>
        <xdr:cNvPr id="28" name="Text 40"/>
        <xdr:cNvSpPr txBox="1">
          <a:spLocks noChangeArrowheads="1"/>
        </xdr:cNvSpPr>
      </xdr:nvSpPr>
      <xdr:spPr>
        <a:xfrm>
          <a:off x="1952625" y="21669375"/>
          <a:ext cx="438150" cy="200025"/>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0</xdr:col>
      <xdr:colOff>38100</xdr:colOff>
      <xdr:row>145</xdr:row>
      <xdr:rowOff>19050</xdr:rowOff>
    </xdr:from>
    <xdr:to>
      <xdr:col>0</xdr:col>
      <xdr:colOff>1333500</xdr:colOff>
      <xdr:row>152</xdr:row>
      <xdr:rowOff>85725</xdr:rowOff>
    </xdr:to>
    <xdr:sp>
      <xdr:nvSpPr>
        <xdr:cNvPr id="29" name="Text 41"/>
        <xdr:cNvSpPr txBox="1">
          <a:spLocks noChangeArrowheads="1"/>
        </xdr:cNvSpPr>
      </xdr:nvSpPr>
      <xdr:spPr>
        <a:xfrm>
          <a:off x="38100" y="20859750"/>
          <a:ext cx="1295400" cy="1000125"/>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a:t>
          </a:r>
        </a:p>
      </xdr:txBody>
    </xdr:sp>
    <xdr:clientData/>
  </xdr:twoCellAnchor>
  <xdr:twoCellAnchor>
    <xdr:from>
      <xdr:col>0</xdr:col>
      <xdr:colOff>514350</xdr:colOff>
      <xdr:row>148</xdr:row>
      <xdr:rowOff>114300</xdr:rowOff>
    </xdr:from>
    <xdr:to>
      <xdr:col>0</xdr:col>
      <xdr:colOff>800100</xdr:colOff>
      <xdr:row>148</xdr:row>
      <xdr:rowOff>114300</xdr:rowOff>
    </xdr:to>
    <xdr:sp>
      <xdr:nvSpPr>
        <xdr:cNvPr id="30" name="Line 30"/>
        <xdr:cNvSpPr>
          <a:spLocks/>
        </xdr:cNvSpPr>
      </xdr:nvSpPr>
      <xdr:spPr>
        <a:xfrm>
          <a:off x="514350" y="213550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147</xdr:row>
      <xdr:rowOff>38100</xdr:rowOff>
    </xdr:from>
    <xdr:to>
      <xdr:col>2</xdr:col>
      <xdr:colOff>466725</xdr:colOff>
      <xdr:row>150</xdr:row>
      <xdr:rowOff>95250</xdr:rowOff>
    </xdr:to>
    <xdr:sp>
      <xdr:nvSpPr>
        <xdr:cNvPr id="31" name="Text 43"/>
        <xdr:cNvSpPr txBox="1">
          <a:spLocks noChangeArrowheads="1"/>
        </xdr:cNvSpPr>
      </xdr:nvSpPr>
      <xdr:spPr>
        <a:xfrm>
          <a:off x="1457325" y="21145500"/>
          <a:ext cx="923925" cy="4572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533400</xdr:colOff>
      <xdr:row>10</xdr:row>
      <xdr:rowOff>114300</xdr:rowOff>
    </xdr:from>
    <xdr:to>
      <xdr:col>0</xdr:col>
      <xdr:colOff>790575</xdr:colOff>
      <xdr:row>10</xdr:row>
      <xdr:rowOff>114300</xdr:rowOff>
    </xdr:to>
    <xdr:sp>
      <xdr:nvSpPr>
        <xdr:cNvPr id="32" name="Line 32"/>
        <xdr:cNvSpPr>
          <a:spLocks/>
        </xdr:cNvSpPr>
      </xdr:nvSpPr>
      <xdr:spPr>
        <a:xfrm>
          <a:off x="533400" y="15621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80</xdr:row>
      <xdr:rowOff>28575</xdr:rowOff>
    </xdr:from>
    <xdr:to>
      <xdr:col>4</xdr:col>
      <xdr:colOff>466725</xdr:colOff>
      <xdr:row>81</xdr:row>
      <xdr:rowOff>95250</xdr:rowOff>
    </xdr:to>
    <xdr:sp>
      <xdr:nvSpPr>
        <xdr:cNvPr id="33" name="Text 21"/>
        <xdr:cNvSpPr txBox="1">
          <a:spLocks noChangeArrowheads="1"/>
        </xdr:cNvSpPr>
      </xdr:nvSpPr>
      <xdr:spPr>
        <a:xfrm>
          <a:off x="2447925" y="11496675"/>
          <a:ext cx="923925" cy="200025"/>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3</xdr:col>
      <xdr:colOff>38100</xdr:colOff>
      <xdr:row>149</xdr:row>
      <xdr:rowOff>28575</xdr:rowOff>
    </xdr:from>
    <xdr:to>
      <xdr:col>4</xdr:col>
      <xdr:colOff>466725</xdr:colOff>
      <xdr:row>150</xdr:row>
      <xdr:rowOff>95250</xdr:rowOff>
    </xdr:to>
    <xdr:sp>
      <xdr:nvSpPr>
        <xdr:cNvPr id="34" name="Text 21"/>
        <xdr:cNvSpPr txBox="1">
          <a:spLocks noChangeArrowheads="1"/>
        </xdr:cNvSpPr>
      </xdr:nvSpPr>
      <xdr:spPr>
        <a:xfrm>
          <a:off x="2447925" y="21402675"/>
          <a:ext cx="923925" cy="200025"/>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0</xdr:col>
      <xdr:colOff>9525</xdr:colOff>
      <xdr:row>179</xdr:row>
      <xdr:rowOff>9525</xdr:rowOff>
    </xdr:from>
    <xdr:to>
      <xdr:col>0</xdr:col>
      <xdr:colOff>438150</xdr:colOff>
      <xdr:row>179</xdr:row>
      <xdr:rowOff>9525</xdr:rowOff>
    </xdr:to>
    <xdr:sp>
      <xdr:nvSpPr>
        <xdr:cNvPr id="35" name="Line 35"/>
        <xdr:cNvSpPr>
          <a:spLocks/>
        </xdr:cNvSpPr>
      </xdr:nvSpPr>
      <xdr:spPr>
        <a:xfrm>
          <a:off x="9525" y="256698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0.05425</cdr:y>
    </cdr:from>
    <cdr:to>
      <cdr:x>0.995</cdr:x>
      <cdr:y>0.171</cdr:y>
    </cdr:to>
    <cdr:sp>
      <cdr:nvSpPr>
        <cdr:cNvPr id="1" name="TextBox 1"/>
        <cdr:cNvSpPr txBox="1">
          <a:spLocks noChangeArrowheads="1"/>
        </cdr:cNvSpPr>
      </cdr:nvSpPr>
      <cdr:spPr>
        <a:xfrm>
          <a:off x="47625" y="190500"/>
          <a:ext cx="5305425" cy="4191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Personal der Gemeinden und Gemeindeverbände
nach Altersgruppen am 30.6.2003</a:t>
          </a:r>
        </a:p>
      </cdr:txBody>
    </cdr:sp>
  </cdr:relSizeAnchor>
  <cdr:relSizeAnchor xmlns:cdr="http://schemas.openxmlformats.org/drawingml/2006/chartDrawing">
    <cdr:from>
      <cdr:x>0.6675</cdr:x>
      <cdr:y>0.4295</cdr:y>
    </cdr:from>
    <cdr:to>
      <cdr:x>0.71325</cdr:x>
      <cdr:y>0.4565</cdr:y>
    </cdr:to>
    <cdr:sp>
      <cdr:nvSpPr>
        <cdr:cNvPr id="2" name="Rectangle 2"/>
        <cdr:cNvSpPr>
          <a:spLocks/>
        </cdr:cNvSpPr>
      </cdr:nvSpPr>
      <cdr:spPr>
        <a:xfrm>
          <a:off x="3590925" y="1552575"/>
          <a:ext cx="247650" cy="952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0.641</cdr:y>
    </cdr:from>
    <cdr:to>
      <cdr:x>0.71325</cdr:x>
      <cdr:y>0.6695</cdr:y>
    </cdr:to>
    <cdr:sp>
      <cdr:nvSpPr>
        <cdr:cNvPr id="3" name="Rectangle 3"/>
        <cdr:cNvSpPr>
          <a:spLocks/>
        </cdr:cNvSpPr>
      </cdr:nvSpPr>
      <cdr:spPr>
        <a:xfrm>
          <a:off x="3590925" y="2324100"/>
          <a:ext cx="247650" cy="104775"/>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0.58975</cdr:y>
    </cdr:from>
    <cdr:to>
      <cdr:x>0.71325</cdr:x>
      <cdr:y>0.61875</cdr:y>
    </cdr:to>
    <cdr:sp>
      <cdr:nvSpPr>
        <cdr:cNvPr id="4" name="Rectangle 4"/>
        <cdr:cNvSpPr>
          <a:spLocks/>
        </cdr:cNvSpPr>
      </cdr:nvSpPr>
      <cdr:spPr>
        <a:xfrm>
          <a:off x="3590925" y="2133600"/>
          <a:ext cx="247650" cy="1047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0.54075</cdr:y>
    </cdr:from>
    <cdr:to>
      <cdr:x>0.71325</cdr:x>
      <cdr:y>0.56925</cdr:y>
    </cdr:to>
    <cdr:sp>
      <cdr:nvSpPr>
        <cdr:cNvPr id="5" name="Rectangle 5"/>
        <cdr:cNvSpPr>
          <a:spLocks/>
        </cdr:cNvSpPr>
      </cdr:nvSpPr>
      <cdr:spPr>
        <a:xfrm>
          <a:off x="3590925" y="1962150"/>
          <a:ext cx="247650" cy="104775"/>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0.48375</cdr:y>
    </cdr:from>
    <cdr:to>
      <cdr:x>0.71325</cdr:x>
      <cdr:y>0.51275</cdr:y>
    </cdr:to>
    <cdr:sp>
      <cdr:nvSpPr>
        <cdr:cNvPr id="6" name="Rectangle 6"/>
        <cdr:cNvSpPr>
          <a:spLocks/>
        </cdr:cNvSpPr>
      </cdr:nvSpPr>
      <cdr:spPr>
        <a:xfrm>
          <a:off x="3590925" y="1752600"/>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0.4265</cdr:y>
    </cdr:from>
    <cdr:to>
      <cdr:x>0.964</cdr:x>
      <cdr:y>0.47825</cdr:y>
    </cdr:to>
    <cdr:sp>
      <cdr:nvSpPr>
        <cdr:cNvPr id="7" name="TextBox 7"/>
        <cdr:cNvSpPr txBox="1">
          <a:spLocks noChangeArrowheads="1"/>
        </cdr:cNvSpPr>
      </cdr:nvSpPr>
      <cdr:spPr>
        <a:xfrm>
          <a:off x="3962400" y="15430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0.737</cdr:x>
      <cdr:y>0.4785</cdr:y>
    </cdr:from>
    <cdr:to>
      <cdr:x>0.964</cdr:x>
      <cdr:y>0.53025</cdr:y>
    </cdr:to>
    <cdr:sp>
      <cdr:nvSpPr>
        <cdr:cNvPr id="8" name="TextBox 8"/>
        <cdr:cNvSpPr txBox="1">
          <a:spLocks noChangeArrowheads="1"/>
        </cdr:cNvSpPr>
      </cdr:nvSpPr>
      <cdr:spPr>
        <a:xfrm>
          <a:off x="3962400" y="17335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0.737</cdr:x>
      <cdr:y>0.52975</cdr:y>
    </cdr:from>
    <cdr:to>
      <cdr:x>0.964</cdr:x>
      <cdr:y>0.5895</cdr:y>
    </cdr:to>
    <cdr:sp>
      <cdr:nvSpPr>
        <cdr:cNvPr id="9" name="TextBox 9"/>
        <cdr:cNvSpPr txBox="1">
          <a:spLocks noChangeArrowheads="1"/>
        </cdr:cNvSpPr>
      </cdr:nvSpPr>
      <cdr:spPr>
        <a:xfrm>
          <a:off x="3962400" y="1914525"/>
          <a:ext cx="12192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0.737</cdr:x>
      <cdr:y>0.57875</cdr:y>
    </cdr:from>
    <cdr:to>
      <cdr:x>0.93675</cdr:x>
      <cdr:y>0.64125</cdr:y>
    </cdr:to>
    <cdr:sp>
      <cdr:nvSpPr>
        <cdr:cNvPr id="10" name="TextBox 10"/>
        <cdr:cNvSpPr txBox="1">
          <a:spLocks noChangeArrowheads="1"/>
        </cdr:cNvSpPr>
      </cdr:nvSpPr>
      <cdr:spPr>
        <a:xfrm>
          <a:off x="3962400" y="2095500"/>
          <a:ext cx="1076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0.737</cdr:x>
      <cdr:y>0.6335</cdr:y>
    </cdr:from>
    <cdr:to>
      <cdr:x>0.953</cdr:x>
      <cdr:y>0.68775</cdr:y>
    </cdr:to>
    <cdr:sp>
      <cdr:nvSpPr>
        <cdr:cNvPr id="11" name="TextBox 11"/>
        <cdr:cNvSpPr txBox="1">
          <a:spLocks noChangeArrowheads="1"/>
        </cdr:cNvSpPr>
      </cdr:nvSpPr>
      <cdr:spPr>
        <a:xfrm>
          <a:off x="3962400" y="2295525"/>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0.6675</cdr:x>
      <cdr:y>0.693</cdr:y>
    </cdr:from>
    <cdr:to>
      <cdr:x>0.71325</cdr:x>
      <cdr:y>0.722</cdr:y>
    </cdr:to>
    <cdr:sp>
      <cdr:nvSpPr>
        <cdr:cNvPr id="12" name="Rectangle 12"/>
        <cdr:cNvSpPr>
          <a:spLocks/>
        </cdr:cNvSpPr>
      </cdr:nvSpPr>
      <cdr:spPr>
        <a:xfrm>
          <a:off x="3590925" y="2514600"/>
          <a:ext cx="247650" cy="104775"/>
        </a:xfrm>
        <a:prstGeom prst="rect">
          <a:avLst/>
        </a:prstGeom>
        <a:solidFill>
          <a:srgbClr val="FF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0.68775</cdr:y>
    </cdr:from>
    <cdr:to>
      <cdr:x>0.953</cdr:x>
      <cdr:y>0.742</cdr:y>
    </cdr:to>
    <cdr:sp>
      <cdr:nvSpPr>
        <cdr:cNvPr id="13" name="TextBox 13"/>
        <cdr:cNvSpPr txBox="1">
          <a:spLocks noChangeArrowheads="1"/>
        </cdr:cNvSpPr>
      </cdr:nvSpPr>
      <cdr:spPr>
        <a:xfrm>
          <a:off x="3962400" y="2495550"/>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0.651</cdr:x>
      <cdr:y>0.32575</cdr:y>
    </cdr:from>
    <cdr:to>
      <cdr:x>0.95375</cdr:x>
      <cdr:y>0.427</cdr:y>
    </cdr:to>
    <cdr:sp>
      <cdr:nvSpPr>
        <cdr:cNvPr id="14" name="TextBox 14"/>
        <cdr:cNvSpPr txBox="1">
          <a:spLocks noChangeArrowheads="1"/>
        </cdr:cNvSpPr>
      </cdr:nvSpPr>
      <cdr:spPr>
        <a:xfrm>
          <a:off x="3495675" y="1181100"/>
          <a:ext cx="1628775" cy="3714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0.451</cdr:x>
      <cdr:y>0.77175</cdr:y>
    </cdr:from>
    <cdr:to>
      <cdr:x>0.56175</cdr:x>
      <cdr:y>0.82575</cdr:y>
    </cdr:to>
    <cdr:sp>
      <cdr:nvSpPr>
        <cdr:cNvPr id="15" name="TextBox 15"/>
        <cdr:cNvSpPr txBox="1">
          <a:spLocks noChangeArrowheads="1"/>
        </cdr:cNvSpPr>
      </cdr:nvSpPr>
      <cdr:spPr>
        <a:xfrm>
          <a:off x="2419350" y="2800350"/>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0</xdr:rowOff>
    </xdr:to>
    <xdr:sp>
      <xdr:nvSpPr>
        <xdr:cNvPr id="1" name="Line 1"/>
        <xdr:cNvSpPr>
          <a:spLocks/>
        </xdr:cNvSpPr>
      </xdr:nvSpPr>
      <xdr:spPr>
        <a:xfrm>
          <a:off x="0" y="588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0</xdr:rowOff>
    </xdr:from>
    <xdr:to>
      <xdr:col>2</xdr:col>
      <xdr:colOff>161925</xdr:colOff>
      <xdr:row>41</xdr:row>
      <xdr:rowOff>0</xdr:rowOff>
    </xdr:to>
    <xdr:sp>
      <xdr:nvSpPr>
        <xdr:cNvPr id="2" name="Line 2"/>
        <xdr:cNvSpPr>
          <a:spLocks/>
        </xdr:cNvSpPr>
      </xdr:nvSpPr>
      <xdr:spPr>
        <a:xfrm>
          <a:off x="19050" y="60483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75</xdr:row>
      <xdr:rowOff>0</xdr:rowOff>
    </xdr:from>
    <xdr:to>
      <xdr:col>1</xdr:col>
      <xdr:colOff>66675</xdr:colOff>
      <xdr:row>75</xdr:row>
      <xdr:rowOff>0</xdr:rowOff>
    </xdr:to>
    <xdr:sp>
      <xdr:nvSpPr>
        <xdr:cNvPr id="1" name="Line 1"/>
        <xdr:cNvSpPr>
          <a:spLocks/>
        </xdr:cNvSpPr>
      </xdr:nvSpPr>
      <xdr:spPr>
        <a:xfrm>
          <a:off x="9525" y="91440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28575</xdr:rowOff>
    </xdr:from>
    <xdr:to>
      <xdr:col>0</xdr:col>
      <xdr:colOff>400050</xdr:colOff>
      <xdr:row>9</xdr:row>
      <xdr:rowOff>114300</xdr:rowOff>
    </xdr:to>
    <xdr:sp>
      <xdr:nvSpPr>
        <xdr:cNvPr id="2" name="Text 4"/>
        <xdr:cNvSpPr txBox="1">
          <a:spLocks noChangeArrowheads="1"/>
        </xdr:cNvSpPr>
      </xdr:nvSpPr>
      <xdr:spPr>
        <a:xfrm>
          <a:off x="28575" y="895350"/>
          <a:ext cx="371475" cy="400050"/>
        </a:xfrm>
        <a:prstGeom prst="rect">
          <a:avLst/>
        </a:prstGeom>
        <a:solidFill>
          <a:srgbClr val="FFFFFF"/>
        </a:solidFill>
        <a:ln w="1" cmpd="sng">
          <a:noFill/>
        </a:ln>
      </xdr:spPr>
      <xdr:txBody>
        <a:bodyPr vertOverflow="clip" wrap="square" anchor="ctr"/>
        <a:p>
          <a:pPr algn="ctr">
            <a:defRPr/>
          </a:pPr>
          <a:r>
            <a:rPr lang="en-US" cap="none" sz="800" b="0" i="0" u="none" baseline="0"/>
            <a:t>FKZ</a:t>
          </a:r>
        </a:p>
      </xdr:txBody>
    </xdr:sp>
    <xdr:clientData/>
  </xdr:twoCellAnchor>
  <xdr:twoCellAnchor>
    <xdr:from>
      <xdr:col>2</xdr:col>
      <xdr:colOff>1019175</xdr:colOff>
      <xdr:row>8</xdr:row>
      <xdr:rowOff>0</xdr:rowOff>
    </xdr:from>
    <xdr:to>
      <xdr:col>2</xdr:col>
      <xdr:colOff>1209675</xdr:colOff>
      <xdr:row>8</xdr:row>
      <xdr:rowOff>0</xdr:rowOff>
    </xdr:to>
    <xdr:sp>
      <xdr:nvSpPr>
        <xdr:cNvPr id="3" name="Line 3"/>
        <xdr:cNvSpPr>
          <a:spLocks/>
        </xdr:cNvSpPr>
      </xdr:nvSpPr>
      <xdr:spPr>
        <a:xfrm>
          <a:off x="1638300" y="1028700"/>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7</xdr:row>
      <xdr:rowOff>19050</xdr:rowOff>
    </xdr:from>
    <xdr:to>
      <xdr:col>2</xdr:col>
      <xdr:colOff>1362075</xdr:colOff>
      <xdr:row>7</xdr:row>
      <xdr:rowOff>19050</xdr:rowOff>
    </xdr:to>
    <xdr:sp>
      <xdr:nvSpPr>
        <xdr:cNvPr id="1" name="Line 1"/>
        <xdr:cNvSpPr>
          <a:spLocks/>
        </xdr:cNvSpPr>
      </xdr:nvSpPr>
      <xdr:spPr>
        <a:xfrm>
          <a:off x="1543050" y="10191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77</xdr:row>
      <xdr:rowOff>9525</xdr:rowOff>
    </xdr:from>
    <xdr:to>
      <xdr:col>0</xdr:col>
      <xdr:colOff>295275</xdr:colOff>
      <xdr:row>77</xdr:row>
      <xdr:rowOff>9525</xdr:rowOff>
    </xdr:to>
    <xdr:sp>
      <xdr:nvSpPr>
        <xdr:cNvPr id="2" name="Line 2"/>
        <xdr:cNvSpPr>
          <a:spLocks/>
        </xdr:cNvSpPr>
      </xdr:nvSpPr>
      <xdr:spPr>
        <a:xfrm>
          <a:off x="19050" y="94773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0.998</cdr:x>
      <cdr:y>0.4295</cdr:y>
    </cdr:to>
    <cdr:graphicFrame>
      <cdr:nvGraphicFramePr>
        <cdr:cNvPr id="1" name="Chart 1"/>
        <cdr:cNvGraphicFramePr/>
      </cdr:nvGraphicFramePr>
      <cdr:xfrm>
        <a:off x="0" y="9525"/>
        <a:ext cx="5381625" cy="3648075"/>
      </cdr:xfrm>
      <a:graphic>
        <a:graphicData uri="http://schemas.openxmlformats.org/drawingml/2006/chart">
          <c:chart r:id="rId1"/>
        </a:graphicData>
      </a:graphic>
    </cdr:graphicFrame>
  </cdr:relSizeAnchor>
  <cdr:relSizeAnchor xmlns:cdr="http://schemas.openxmlformats.org/drawingml/2006/chartDrawing">
    <cdr:from>
      <cdr:x>0</cdr:x>
      <cdr:y>0.574</cdr:y>
    </cdr:from>
    <cdr:to>
      <cdr:x>0.998</cdr:x>
      <cdr:y>0.99975</cdr:y>
    </cdr:to>
    <cdr:graphicFrame>
      <cdr:nvGraphicFramePr>
        <cdr:cNvPr id="2" name="Chart 2"/>
        <cdr:cNvGraphicFramePr/>
      </cdr:nvGraphicFramePr>
      <cdr:xfrm>
        <a:off x="0" y="4886325"/>
        <a:ext cx="5381625" cy="362902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0.97675</cdr:x>
      <cdr:y>0.06425</cdr:y>
    </cdr:to>
    <cdr:sp>
      <cdr:nvSpPr>
        <cdr:cNvPr id="3" name="TextBox 3"/>
        <cdr:cNvSpPr txBox="1">
          <a:spLocks noChangeArrowheads="1"/>
        </cdr:cNvSpPr>
      </cdr:nvSpPr>
      <cdr:spPr>
        <a:xfrm>
          <a:off x="142875" y="228600"/>
          <a:ext cx="5124450" cy="3143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Personal des Landes nach Altersgruppen am 30.6.2003</a:t>
          </a:r>
        </a:p>
      </cdr:txBody>
    </cdr:sp>
  </cdr:relSizeAnchor>
  <cdr:relSizeAnchor xmlns:cdr="http://schemas.openxmlformats.org/drawingml/2006/chartDrawing">
    <cdr:from>
      <cdr:x>0.01025</cdr:x>
      <cdr:y>0.40775</cdr:y>
    </cdr:from>
    <cdr:to>
      <cdr:x>0.397</cdr:x>
      <cdr:y>0.42925</cdr:y>
    </cdr:to>
    <cdr:sp>
      <cdr:nvSpPr>
        <cdr:cNvPr id="4" name="TextBox 4"/>
        <cdr:cNvSpPr txBox="1">
          <a:spLocks noChangeArrowheads="1"/>
        </cdr:cNvSpPr>
      </cdr:nvSpPr>
      <cdr:spPr>
        <a:xfrm>
          <a:off x="47625" y="346710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0.01025</cdr:x>
      <cdr:y>0.978</cdr:y>
    </cdr:from>
    <cdr:to>
      <cdr:x>0.397</cdr:x>
      <cdr:y>0.9995</cdr:y>
    </cdr:to>
    <cdr:sp>
      <cdr:nvSpPr>
        <cdr:cNvPr id="5" name="TextBox 5"/>
        <cdr:cNvSpPr txBox="1">
          <a:spLocks noChangeArrowheads="1"/>
        </cdr:cNvSpPr>
      </cdr:nvSpPr>
      <cdr:spPr>
        <a:xfrm>
          <a:off x="47625" y="832485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0.66125</cdr:x>
      <cdr:y>0.1795</cdr:y>
    </cdr:from>
    <cdr:to>
      <cdr:x>0.706</cdr:x>
      <cdr:y>0.19125</cdr:y>
    </cdr:to>
    <cdr:sp>
      <cdr:nvSpPr>
        <cdr:cNvPr id="6" name="Rectangle 6"/>
        <cdr:cNvSpPr>
          <a:spLocks/>
        </cdr:cNvSpPr>
      </cdr:nvSpPr>
      <cdr:spPr>
        <a:xfrm>
          <a:off x="3562350" y="1524000"/>
          <a:ext cx="238125" cy="1047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0.2695</cdr:y>
    </cdr:from>
    <cdr:to>
      <cdr:x>0.706</cdr:x>
      <cdr:y>0.28125</cdr:y>
    </cdr:to>
    <cdr:sp>
      <cdr:nvSpPr>
        <cdr:cNvPr id="7" name="Rectangle 7"/>
        <cdr:cNvSpPr>
          <a:spLocks/>
        </cdr:cNvSpPr>
      </cdr:nvSpPr>
      <cdr:spPr>
        <a:xfrm>
          <a:off x="3562350" y="2286000"/>
          <a:ext cx="238125" cy="104775"/>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0.2475</cdr:y>
    </cdr:from>
    <cdr:to>
      <cdr:x>0.706</cdr:x>
      <cdr:y>0.2595</cdr:y>
    </cdr:to>
    <cdr:sp>
      <cdr:nvSpPr>
        <cdr:cNvPr id="8" name="Rectangle 8"/>
        <cdr:cNvSpPr>
          <a:spLocks/>
        </cdr:cNvSpPr>
      </cdr:nvSpPr>
      <cdr:spPr>
        <a:xfrm>
          <a:off x="3562350" y="2105025"/>
          <a:ext cx="238125" cy="1047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0.22675</cdr:y>
    </cdr:from>
    <cdr:to>
      <cdr:x>0.706</cdr:x>
      <cdr:y>0.2385</cdr:y>
    </cdr:to>
    <cdr:sp>
      <cdr:nvSpPr>
        <cdr:cNvPr id="9" name="Rectangle 9"/>
        <cdr:cNvSpPr>
          <a:spLocks/>
        </cdr:cNvSpPr>
      </cdr:nvSpPr>
      <cdr:spPr>
        <a:xfrm>
          <a:off x="3562350" y="1924050"/>
          <a:ext cx="238125" cy="104775"/>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0.204</cdr:y>
    </cdr:from>
    <cdr:to>
      <cdr:x>0.706</cdr:x>
      <cdr:y>0.21575</cdr:y>
    </cdr:to>
    <cdr:sp>
      <cdr:nvSpPr>
        <cdr:cNvPr id="10" name="Rectangle 10"/>
        <cdr:cNvSpPr>
          <a:spLocks/>
        </cdr:cNvSpPr>
      </cdr:nvSpPr>
      <cdr:spPr>
        <a:xfrm>
          <a:off x="3562350"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0.1795</cdr:y>
    </cdr:from>
    <cdr:to>
      <cdr:x>0.9675</cdr:x>
      <cdr:y>0.19975</cdr:y>
    </cdr:to>
    <cdr:sp>
      <cdr:nvSpPr>
        <cdr:cNvPr id="11" name="TextBox 11"/>
        <cdr:cNvSpPr txBox="1">
          <a:spLocks noChangeArrowheads="1"/>
        </cdr:cNvSpPr>
      </cdr:nvSpPr>
      <cdr:spPr>
        <a:xfrm>
          <a:off x="3933825" y="1524000"/>
          <a:ext cx="1276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cdr:x>
      <cdr:y>0.20125</cdr:y>
    </cdr:from>
    <cdr:to>
      <cdr:x>0.96925</cdr:x>
      <cdr:y>0.22275</cdr:y>
    </cdr:to>
    <cdr:sp>
      <cdr:nvSpPr>
        <cdr:cNvPr id="12" name="TextBox 12"/>
        <cdr:cNvSpPr txBox="1">
          <a:spLocks noChangeArrowheads="1"/>
        </cdr:cNvSpPr>
      </cdr:nvSpPr>
      <cdr:spPr>
        <a:xfrm>
          <a:off x="3933825" y="1704975"/>
          <a:ext cx="1285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cdr:x>
      <cdr:y>0.22125</cdr:y>
    </cdr:from>
    <cdr:to>
      <cdr:x>0.9675</cdr:x>
      <cdr:y>0.24625</cdr:y>
    </cdr:to>
    <cdr:sp>
      <cdr:nvSpPr>
        <cdr:cNvPr id="13" name="TextBox 13"/>
        <cdr:cNvSpPr txBox="1">
          <a:spLocks noChangeArrowheads="1"/>
        </cdr:cNvSpPr>
      </cdr:nvSpPr>
      <cdr:spPr>
        <a:xfrm>
          <a:off x="3933825" y="1876425"/>
          <a:ext cx="12763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cdr:x>
      <cdr:y>0.243</cdr:y>
    </cdr:from>
    <cdr:to>
      <cdr:x>0.94775</cdr:x>
      <cdr:y>0.269</cdr:y>
    </cdr:to>
    <cdr:sp>
      <cdr:nvSpPr>
        <cdr:cNvPr id="14" name="TextBox 14"/>
        <cdr:cNvSpPr txBox="1">
          <a:spLocks noChangeArrowheads="1"/>
        </cdr:cNvSpPr>
      </cdr:nvSpPr>
      <cdr:spPr>
        <a:xfrm>
          <a:off x="3933825" y="2066925"/>
          <a:ext cx="11715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cdr:x>
      <cdr:y>0.26475</cdr:y>
    </cdr:from>
    <cdr:to>
      <cdr:x>0.9675</cdr:x>
      <cdr:y>0.28725</cdr:y>
    </cdr:to>
    <cdr:sp>
      <cdr:nvSpPr>
        <cdr:cNvPr id="15" name="TextBox 15"/>
        <cdr:cNvSpPr txBox="1">
          <a:spLocks noChangeArrowheads="1"/>
        </cdr:cNvSpPr>
      </cdr:nvSpPr>
      <cdr:spPr>
        <a:xfrm>
          <a:off x="3933825" y="22479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0.66125</cdr:x>
      <cdr:y>0.29025</cdr:y>
    </cdr:from>
    <cdr:to>
      <cdr:x>0.706</cdr:x>
      <cdr:y>0.30225</cdr:y>
    </cdr:to>
    <cdr:sp>
      <cdr:nvSpPr>
        <cdr:cNvPr id="16" name="Rectangle 16"/>
        <cdr:cNvSpPr>
          <a:spLocks/>
        </cdr:cNvSpPr>
      </cdr:nvSpPr>
      <cdr:spPr>
        <a:xfrm>
          <a:off x="3562350" y="2466975"/>
          <a:ext cx="238125" cy="104775"/>
        </a:xfrm>
        <a:prstGeom prst="rect">
          <a:avLst/>
        </a:prstGeom>
        <a:solidFill>
          <a:srgbClr val="FF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0.28675</cdr:y>
    </cdr:from>
    <cdr:to>
      <cdr:x>0.9675</cdr:x>
      <cdr:y>0.30925</cdr:y>
    </cdr:to>
    <cdr:sp>
      <cdr:nvSpPr>
        <cdr:cNvPr id="17" name="TextBox 17"/>
        <cdr:cNvSpPr txBox="1">
          <a:spLocks noChangeArrowheads="1"/>
        </cdr:cNvSpPr>
      </cdr:nvSpPr>
      <cdr:spPr>
        <a:xfrm>
          <a:off x="3933825" y="24384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0.63125</cdr:x>
      <cdr:y>0.13475</cdr:y>
    </cdr:from>
    <cdr:to>
      <cdr:x>0.95625</cdr:x>
      <cdr:y>0.173</cdr:y>
    </cdr:to>
    <cdr:sp>
      <cdr:nvSpPr>
        <cdr:cNvPr id="18" name="TextBox 18"/>
        <cdr:cNvSpPr txBox="1">
          <a:spLocks noChangeArrowheads="1"/>
        </cdr:cNvSpPr>
      </cdr:nvSpPr>
      <cdr:spPr>
        <a:xfrm>
          <a:off x="3400425" y="1143000"/>
          <a:ext cx="1752600" cy="3238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0.4505</cdr:x>
      <cdr:y>0.34775</cdr:y>
    </cdr:from>
    <cdr:to>
      <cdr:x>0.56075</cdr:x>
      <cdr:y>0.37025</cdr:y>
    </cdr:to>
    <cdr:sp>
      <cdr:nvSpPr>
        <cdr:cNvPr id="19" name="TextBox 19"/>
        <cdr:cNvSpPr txBox="1">
          <a:spLocks noChangeArrowheads="1"/>
        </cdr:cNvSpPr>
      </cdr:nvSpPr>
      <cdr:spPr>
        <a:xfrm>
          <a:off x="2419350" y="2952750"/>
          <a:ext cx="5905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28575</xdr:rowOff>
    </xdr:from>
    <xdr:to>
      <xdr:col>8</xdr:col>
      <xdr:colOff>0</xdr:colOff>
      <xdr:row>7</xdr:row>
      <xdr:rowOff>123825</xdr:rowOff>
    </xdr:to>
    <xdr:sp>
      <xdr:nvSpPr>
        <xdr:cNvPr id="1" name="Text 1"/>
        <xdr:cNvSpPr txBox="1">
          <a:spLocks noChangeArrowheads="1"/>
        </xdr:cNvSpPr>
      </xdr:nvSpPr>
      <xdr:spPr>
        <a:xfrm>
          <a:off x="2105025" y="914400"/>
          <a:ext cx="3362325" cy="257175"/>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4</xdr:col>
      <xdr:colOff>19050</xdr:colOff>
      <xdr:row>8</xdr:row>
      <xdr:rowOff>28575</xdr:rowOff>
    </xdr:from>
    <xdr:to>
      <xdr:col>4</xdr:col>
      <xdr:colOff>819150</xdr:colOff>
      <xdr:row>9</xdr:row>
      <xdr:rowOff>114300</xdr:rowOff>
    </xdr:to>
    <xdr:sp>
      <xdr:nvSpPr>
        <xdr:cNvPr id="2" name="Text 2"/>
        <xdr:cNvSpPr txBox="1">
          <a:spLocks noChangeArrowheads="1"/>
        </xdr:cNvSpPr>
      </xdr:nvSpPr>
      <xdr:spPr>
        <a:xfrm>
          <a:off x="2095500" y="1219200"/>
          <a:ext cx="800100" cy="22860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5</xdr:col>
      <xdr:colOff>38100</xdr:colOff>
      <xdr:row>8</xdr:row>
      <xdr:rowOff>28575</xdr:rowOff>
    </xdr:from>
    <xdr:to>
      <xdr:col>5</xdr:col>
      <xdr:colOff>809625</xdr:colOff>
      <xdr:row>9</xdr:row>
      <xdr:rowOff>114300</xdr:rowOff>
    </xdr:to>
    <xdr:sp>
      <xdr:nvSpPr>
        <xdr:cNvPr id="3" name="Text 3"/>
        <xdr:cNvSpPr txBox="1">
          <a:spLocks noChangeArrowheads="1"/>
        </xdr:cNvSpPr>
      </xdr:nvSpPr>
      <xdr:spPr>
        <a:xfrm>
          <a:off x="2962275" y="1219200"/>
          <a:ext cx="771525" cy="228600"/>
        </a:xfrm>
        <a:prstGeom prst="rect">
          <a:avLst/>
        </a:prstGeom>
        <a:solidFill>
          <a:srgbClr val="FFFFFF"/>
        </a:solidFill>
        <a:ln w="1" cmpd="sng">
          <a:noFill/>
        </a:ln>
      </xdr:spPr>
      <xdr:txBody>
        <a:bodyPr vertOverflow="clip" wrap="square" anchor="ctr"/>
        <a:p>
          <a:pPr algn="ctr">
            <a:defRPr/>
          </a:pPr>
          <a:r>
            <a:rPr lang="en-US" cap="none" sz="800" b="0" i="0" u="none" baseline="0"/>
            <a:t>2001</a:t>
          </a:r>
        </a:p>
      </xdr:txBody>
    </xdr:sp>
    <xdr:clientData/>
  </xdr:twoCellAnchor>
  <xdr:twoCellAnchor>
    <xdr:from>
      <xdr:col>6</xdr:col>
      <xdr:colOff>28575</xdr:colOff>
      <xdr:row>8</xdr:row>
      <xdr:rowOff>28575</xdr:rowOff>
    </xdr:from>
    <xdr:to>
      <xdr:col>6</xdr:col>
      <xdr:colOff>819150</xdr:colOff>
      <xdr:row>9</xdr:row>
      <xdr:rowOff>123825</xdr:rowOff>
    </xdr:to>
    <xdr:sp>
      <xdr:nvSpPr>
        <xdr:cNvPr id="4" name="Text 4"/>
        <xdr:cNvSpPr txBox="1">
          <a:spLocks noChangeArrowheads="1"/>
        </xdr:cNvSpPr>
      </xdr:nvSpPr>
      <xdr:spPr>
        <a:xfrm>
          <a:off x="3800475" y="1219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7</xdr:col>
      <xdr:colOff>28575</xdr:colOff>
      <xdr:row>8</xdr:row>
      <xdr:rowOff>28575</xdr:rowOff>
    </xdr:from>
    <xdr:to>
      <xdr:col>7</xdr:col>
      <xdr:colOff>819150</xdr:colOff>
      <xdr:row>9</xdr:row>
      <xdr:rowOff>114300</xdr:rowOff>
    </xdr:to>
    <xdr:sp>
      <xdr:nvSpPr>
        <xdr:cNvPr id="5" name="Text 5"/>
        <xdr:cNvSpPr txBox="1">
          <a:spLocks noChangeArrowheads="1"/>
        </xdr:cNvSpPr>
      </xdr:nvSpPr>
      <xdr:spPr>
        <a:xfrm>
          <a:off x="4648200" y="1219200"/>
          <a:ext cx="790575" cy="22860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0</xdr:col>
      <xdr:colOff>19050</xdr:colOff>
      <xdr:row>6</xdr:row>
      <xdr:rowOff>38100</xdr:rowOff>
    </xdr:from>
    <xdr:to>
      <xdr:col>3</xdr:col>
      <xdr:colOff>1685925</xdr:colOff>
      <xdr:row>9</xdr:row>
      <xdr:rowOff>114300</xdr:rowOff>
    </xdr:to>
    <xdr:sp>
      <xdr:nvSpPr>
        <xdr:cNvPr id="6" name="Text 6"/>
        <xdr:cNvSpPr txBox="1">
          <a:spLocks noChangeArrowheads="1"/>
        </xdr:cNvSpPr>
      </xdr:nvSpPr>
      <xdr:spPr>
        <a:xfrm>
          <a:off x="19050" y="923925"/>
          <a:ext cx="2019300" cy="523875"/>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0</xdr:colOff>
      <xdr:row>65</xdr:row>
      <xdr:rowOff>133350</xdr:rowOff>
    </xdr:from>
    <xdr:to>
      <xdr:col>3</xdr:col>
      <xdr:colOff>38100</xdr:colOff>
      <xdr:row>65</xdr:row>
      <xdr:rowOff>133350</xdr:rowOff>
    </xdr:to>
    <xdr:sp>
      <xdr:nvSpPr>
        <xdr:cNvPr id="7" name="Line 7"/>
        <xdr:cNvSpPr>
          <a:spLocks/>
        </xdr:cNvSpPr>
      </xdr:nvSpPr>
      <xdr:spPr>
        <a:xfrm>
          <a:off x="0" y="862965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8</xdr:row>
      <xdr:rowOff>28575</xdr:rowOff>
    </xdr:from>
    <xdr:to>
      <xdr:col>4</xdr:col>
      <xdr:colOff>828675</xdr:colOff>
      <xdr:row>9</xdr:row>
      <xdr:rowOff>114300</xdr:rowOff>
    </xdr:to>
    <xdr:sp>
      <xdr:nvSpPr>
        <xdr:cNvPr id="1" name="Text 2"/>
        <xdr:cNvSpPr txBox="1">
          <a:spLocks noChangeArrowheads="1"/>
        </xdr:cNvSpPr>
      </xdr:nvSpPr>
      <xdr:spPr>
        <a:xfrm>
          <a:off x="2095500" y="971550"/>
          <a:ext cx="800100" cy="228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28575</xdr:colOff>
      <xdr:row>8</xdr:row>
      <xdr:rowOff>19050</xdr:rowOff>
    </xdr:from>
    <xdr:to>
      <xdr:col>6</xdr:col>
      <xdr:colOff>809625</xdr:colOff>
      <xdr:row>9</xdr:row>
      <xdr:rowOff>114300</xdr:rowOff>
    </xdr:to>
    <xdr:sp>
      <xdr:nvSpPr>
        <xdr:cNvPr id="2" name="Text 4"/>
        <xdr:cNvSpPr txBox="1">
          <a:spLocks noChangeArrowheads="1"/>
        </xdr:cNvSpPr>
      </xdr:nvSpPr>
      <xdr:spPr>
        <a:xfrm>
          <a:off x="3790950" y="962025"/>
          <a:ext cx="781050" cy="238125"/>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4</xdr:col>
      <xdr:colOff>28575</xdr:colOff>
      <xdr:row>6</xdr:row>
      <xdr:rowOff>19050</xdr:rowOff>
    </xdr:from>
    <xdr:to>
      <xdr:col>5</xdr:col>
      <xdr:colOff>819150</xdr:colOff>
      <xdr:row>7</xdr:row>
      <xdr:rowOff>28575</xdr:rowOff>
    </xdr:to>
    <xdr:sp>
      <xdr:nvSpPr>
        <xdr:cNvPr id="3" name="Text 7"/>
        <xdr:cNvSpPr txBox="1">
          <a:spLocks noChangeArrowheads="1"/>
        </xdr:cNvSpPr>
      </xdr:nvSpPr>
      <xdr:spPr>
        <a:xfrm>
          <a:off x="2095500" y="781050"/>
          <a:ext cx="1638300" cy="152400"/>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6</xdr:col>
      <xdr:colOff>47625</xdr:colOff>
      <xdr:row>6</xdr:row>
      <xdr:rowOff>28575</xdr:rowOff>
    </xdr:from>
    <xdr:to>
      <xdr:col>7</xdr:col>
      <xdr:colOff>800100</xdr:colOff>
      <xdr:row>8</xdr:row>
      <xdr:rowOff>0</xdr:rowOff>
    </xdr:to>
    <xdr:sp>
      <xdr:nvSpPr>
        <xdr:cNvPr id="4" name="Text 9"/>
        <xdr:cNvSpPr txBox="1">
          <a:spLocks noChangeArrowheads="1"/>
        </xdr:cNvSpPr>
      </xdr:nvSpPr>
      <xdr:spPr>
        <a:xfrm>
          <a:off x="3810000" y="790575"/>
          <a:ext cx="1600200" cy="15240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3</xdr:col>
      <xdr:colOff>542925</xdr:colOff>
      <xdr:row>8</xdr:row>
      <xdr:rowOff>57150</xdr:rowOff>
    </xdr:from>
    <xdr:to>
      <xdr:col>3</xdr:col>
      <xdr:colOff>828675</xdr:colOff>
      <xdr:row>8</xdr:row>
      <xdr:rowOff>57150</xdr:rowOff>
    </xdr:to>
    <xdr:sp>
      <xdr:nvSpPr>
        <xdr:cNvPr id="5" name="Line 5"/>
        <xdr:cNvSpPr>
          <a:spLocks/>
        </xdr:cNvSpPr>
      </xdr:nvSpPr>
      <xdr:spPr>
        <a:xfrm>
          <a:off x="885825" y="10001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76</xdr:row>
      <xdr:rowOff>66675</xdr:rowOff>
    </xdr:from>
    <xdr:to>
      <xdr:col>1</xdr:col>
      <xdr:colOff>66675</xdr:colOff>
      <xdr:row>76</xdr:row>
      <xdr:rowOff>66675</xdr:rowOff>
    </xdr:to>
    <xdr:sp>
      <xdr:nvSpPr>
        <xdr:cNvPr id="1" name="Line 1"/>
        <xdr:cNvSpPr>
          <a:spLocks/>
        </xdr:cNvSpPr>
      </xdr:nvSpPr>
      <xdr:spPr>
        <a:xfrm>
          <a:off x="9525" y="92583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7</xdr:row>
      <xdr:rowOff>47625</xdr:rowOff>
    </xdr:from>
    <xdr:to>
      <xdr:col>2</xdr:col>
      <xdr:colOff>1209675</xdr:colOff>
      <xdr:row>7</xdr:row>
      <xdr:rowOff>47625</xdr:rowOff>
    </xdr:to>
    <xdr:sp>
      <xdr:nvSpPr>
        <xdr:cNvPr id="2" name="Line 2"/>
        <xdr:cNvSpPr>
          <a:spLocks/>
        </xdr:cNvSpPr>
      </xdr:nvSpPr>
      <xdr:spPr>
        <a:xfrm>
          <a:off x="1638300" y="914400"/>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8</xdr:row>
      <xdr:rowOff>28575</xdr:rowOff>
    </xdr:from>
    <xdr:to>
      <xdr:col>4</xdr:col>
      <xdr:colOff>819150</xdr:colOff>
      <xdr:row>9</xdr:row>
      <xdr:rowOff>114300</xdr:rowOff>
    </xdr:to>
    <xdr:sp>
      <xdr:nvSpPr>
        <xdr:cNvPr id="1" name="Text 1"/>
        <xdr:cNvSpPr txBox="1">
          <a:spLocks noChangeArrowheads="1"/>
        </xdr:cNvSpPr>
      </xdr:nvSpPr>
      <xdr:spPr>
        <a:xfrm>
          <a:off x="2114550" y="1238250"/>
          <a:ext cx="771525" cy="22860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28575</xdr:colOff>
      <xdr:row>8</xdr:row>
      <xdr:rowOff>38100</xdr:rowOff>
    </xdr:from>
    <xdr:to>
      <xdr:col>6</xdr:col>
      <xdr:colOff>809625</xdr:colOff>
      <xdr:row>9</xdr:row>
      <xdr:rowOff>104775</xdr:rowOff>
    </xdr:to>
    <xdr:sp>
      <xdr:nvSpPr>
        <xdr:cNvPr id="2" name="Text 2"/>
        <xdr:cNvSpPr txBox="1">
          <a:spLocks noChangeArrowheads="1"/>
        </xdr:cNvSpPr>
      </xdr:nvSpPr>
      <xdr:spPr>
        <a:xfrm>
          <a:off x="3790950" y="1247775"/>
          <a:ext cx="781050" cy="20955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0</xdr:col>
      <xdr:colOff>9525</xdr:colOff>
      <xdr:row>6</xdr:row>
      <xdr:rowOff>38100</xdr:rowOff>
    </xdr:from>
    <xdr:to>
      <xdr:col>3</xdr:col>
      <xdr:colOff>1676400</xdr:colOff>
      <xdr:row>9</xdr:row>
      <xdr:rowOff>104775</xdr:rowOff>
    </xdr:to>
    <xdr:sp>
      <xdr:nvSpPr>
        <xdr:cNvPr id="3" name="Text 3"/>
        <xdr:cNvSpPr txBox="1">
          <a:spLocks noChangeArrowheads="1"/>
        </xdr:cNvSpPr>
      </xdr:nvSpPr>
      <xdr:spPr>
        <a:xfrm>
          <a:off x="9525" y="942975"/>
          <a:ext cx="2009775" cy="514350"/>
        </a:xfrm>
        <a:prstGeom prst="rect">
          <a:avLst/>
        </a:prstGeom>
        <a:solidFill>
          <a:srgbClr val="FFFFFF"/>
        </a:solidFill>
        <a:ln w="1" cmpd="sng">
          <a:noFill/>
        </a:ln>
      </xdr:spPr>
      <xdr:txBody>
        <a:bodyPr vertOverflow="clip" wrap="square" anchor="ctr"/>
        <a:p>
          <a:pPr algn="ctr">
            <a:defRPr/>
          </a:pPr>
          <a:r>
            <a:rPr lang="en-US" cap="none" sz="800" b="0" i="0" u="none" baseline="0"/>
            <a:t>Dienstverhältnis
Laufbahngruppe</a:t>
          </a:r>
        </a:p>
      </xdr:txBody>
    </xdr:sp>
    <xdr:clientData/>
  </xdr:twoCellAnchor>
  <xdr:twoCellAnchor>
    <xdr:from>
      <xdr:col>4</xdr:col>
      <xdr:colOff>19050</xdr:colOff>
      <xdr:row>6</xdr:row>
      <xdr:rowOff>19050</xdr:rowOff>
    </xdr:from>
    <xdr:to>
      <xdr:col>5</xdr:col>
      <xdr:colOff>809625</xdr:colOff>
      <xdr:row>7</xdr:row>
      <xdr:rowOff>114300</xdr:rowOff>
    </xdr:to>
    <xdr:sp>
      <xdr:nvSpPr>
        <xdr:cNvPr id="4" name="Text 4"/>
        <xdr:cNvSpPr txBox="1">
          <a:spLocks noChangeArrowheads="1"/>
        </xdr:cNvSpPr>
      </xdr:nvSpPr>
      <xdr:spPr>
        <a:xfrm flipV="1">
          <a:off x="2085975" y="923925"/>
          <a:ext cx="1638300" cy="257175"/>
        </a:xfrm>
        <a:prstGeom prst="rect">
          <a:avLst/>
        </a:prstGeom>
        <a:solidFill>
          <a:srgbClr val="FFFFFF"/>
        </a:solidFill>
        <a:ln w="1" cmpd="sng">
          <a:noFill/>
        </a:ln>
      </xdr:spPr>
      <xdr:txBody>
        <a:bodyPr vertOverflow="clip" wrap="square" anchor="ctr"/>
        <a:p>
          <a:pPr algn="ctr">
            <a:defRPr/>
          </a:pPr>
          <a:r>
            <a:rPr lang="en-US" cap="none" sz="800" b="0" i="0" u="none" baseline="0"/>
            <a:t>2002</a:t>
          </a:r>
        </a:p>
      </xdr:txBody>
    </xdr:sp>
    <xdr:clientData/>
  </xdr:twoCellAnchor>
  <xdr:twoCellAnchor>
    <xdr:from>
      <xdr:col>6</xdr:col>
      <xdr:colOff>38100</xdr:colOff>
      <xdr:row>6</xdr:row>
      <xdr:rowOff>28575</xdr:rowOff>
    </xdr:from>
    <xdr:to>
      <xdr:col>7</xdr:col>
      <xdr:colOff>819150</xdr:colOff>
      <xdr:row>7</xdr:row>
      <xdr:rowOff>114300</xdr:rowOff>
    </xdr:to>
    <xdr:sp>
      <xdr:nvSpPr>
        <xdr:cNvPr id="5" name="Text 5"/>
        <xdr:cNvSpPr txBox="1">
          <a:spLocks noChangeArrowheads="1"/>
        </xdr:cNvSpPr>
      </xdr:nvSpPr>
      <xdr:spPr>
        <a:xfrm>
          <a:off x="3800475" y="933450"/>
          <a:ext cx="1628775" cy="247650"/>
        </a:xfrm>
        <a:prstGeom prst="rect">
          <a:avLst/>
        </a:prstGeom>
        <a:solidFill>
          <a:srgbClr val="FFFFFF"/>
        </a:solidFill>
        <a:ln w="1" cmpd="sng">
          <a:noFill/>
        </a:ln>
      </xdr:spPr>
      <xdr:txBody>
        <a:bodyPr vertOverflow="clip" wrap="square" anchor="ctr"/>
        <a:p>
          <a:pPr algn="ctr">
            <a:defRPr/>
          </a:pPr>
          <a:r>
            <a:rPr lang="en-US" cap="none" sz="800" b="0" i="0" u="none" baseline="0"/>
            <a:t>2003</a:t>
          </a:r>
        </a:p>
      </xdr:txBody>
    </xdr:sp>
    <xdr:clientData/>
  </xdr:twoCellAnchor>
  <xdr:twoCellAnchor>
    <xdr:from>
      <xdr:col>3</xdr:col>
      <xdr:colOff>533400</xdr:colOff>
      <xdr:row>7</xdr:row>
      <xdr:rowOff>123825</xdr:rowOff>
    </xdr:from>
    <xdr:to>
      <xdr:col>3</xdr:col>
      <xdr:colOff>819150</xdr:colOff>
      <xdr:row>7</xdr:row>
      <xdr:rowOff>123825</xdr:rowOff>
    </xdr:to>
    <xdr:sp>
      <xdr:nvSpPr>
        <xdr:cNvPr id="6" name="Line 6"/>
        <xdr:cNvSpPr>
          <a:spLocks/>
        </xdr:cNvSpPr>
      </xdr:nvSpPr>
      <xdr:spPr>
        <a:xfrm>
          <a:off x="876300" y="11906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 customWidth="1"/>
  </cols>
  <sheetData>
    <row r="1" ht="12.75">
      <c r="A1" s="12" t="s">
        <v>290</v>
      </c>
    </row>
    <row r="4" ht="12.75">
      <c r="A4" s="13" t="s">
        <v>304</v>
      </c>
    </row>
    <row r="6" ht="12.75">
      <c r="A6" s="13" t="s">
        <v>291</v>
      </c>
    </row>
    <row r="10" ht="12.75">
      <c r="A10" s="13" t="s">
        <v>305</v>
      </c>
    </row>
    <row r="11" ht="12.75">
      <c r="A11" s="13" t="s">
        <v>89</v>
      </c>
    </row>
    <row r="13" ht="12.75">
      <c r="A13" s="13" t="s">
        <v>292</v>
      </c>
    </row>
    <row r="16" ht="12.75">
      <c r="A16" s="13" t="s">
        <v>293</v>
      </c>
    </row>
    <row r="17" ht="12.75">
      <c r="A17" s="13" t="s">
        <v>294</v>
      </c>
    </row>
    <row r="18" ht="12.75">
      <c r="A18" s="13" t="s">
        <v>295</v>
      </c>
    </row>
    <row r="19" ht="12.75">
      <c r="A19" s="13" t="s">
        <v>296</v>
      </c>
    </row>
    <row r="21" ht="12.75">
      <c r="A21" s="13" t="s">
        <v>297</v>
      </c>
    </row>
    <row r="24" ht="12.75">
      <c r="A24" s="13" t="s">
        <v>298</v>
      </c>
    </row>
    <row r="25" ht="51">
      <c r="A25" s="14" t="s">
        <v>299</v>
      </c>
    </row>
    <row r="28" ht="12.75">
      <c r="A28" s="13" t="s">
        <v>300</v>
      </c>
    </row>
    <row r="29" ht="51">
      <c r="A29" s="14" t="s">
        <v>301</v>
      </c>
    </row>
    <row r="30" ht="12.75">
      <c r="A30" s="13" t="s">
        <v>302</v>
      </c>
    </row>
    <row r="31" ht="12.75">
      <c r="A31" s="13" t="s">
        <v>303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P60"/>
  <sheetViews>
    <sheetView workbookViewId="0" topLeftCell="A1">
      <selection activeCell="J64" sqref="J64"/>
    </sheetView>
  </sheetViews>
  <sheetFormatPr defaultColWidth="11.421875" defaultRowHeight="12.75"/>
  <cols>
    <col min="1" max="1" width="1.7109375" style="0" customWidth="1"/>
    <col min="2" max="2" width="7.00390625" style="0" customWidth="1"/>
    <col min="3" max="3" width="1.7109375" style="0" customWidth="1"/>
    <col min="4" max="4" width="18.140625" style="0" customWidth="1"/>
    <col min="5" max="5" width="2.00390625" style="0" customWidth="1"/>
    <col min="6" max="13" width="6.7109375" style="0" customWidth="1"/>
  </cols>
  <sheetData>
    <row r="1" spans="1:14" s="1" customFormat="1" ht="11.25">
      <c r="A1" s="4" t="str">
        <f>"- 15 -"</f>
        <v>- 15 -</v>
      </c>
      <c r="B1" s="4"/>
      <c r="C1" s="4"/>
      <c r="D1" s="4"/>
      <c r="E1" s="4"/>
      <c r="F1" s="4"/>
      <c r="G1" s="4"/>
      <c r="H1" s="4"/>
      <c r="I1" s="4"/>
      <c r="J1" s="4"/>
      <c r="K1" s="4"/>
      <c r="L1" s="4"/>
      <c r="M1" s="4"/>
      <c r="N1" s="21"/>
    </row>
    <row r="2" s="1" customFormat="1" ht="11.25"/>
    <row r="3" s="1" customFormat="1" ht="11.25"/>
    <row r="4" spans="1:14" s="3" customFormat="1" ht="12.75">
      <c r="A4" s="22" t="s">
        <v>551</v>
      </c>
      <c r="B4" s="22"/>
      <c r="C4" s="22"/>
      <c r="D4" s="22"/>
      <c r="E4" s="22"/>
      <c r="F4" s="22"/>
      <c r="G4" s="22"/>
      <c r="H4" s="22"/>
      <c r="I4" s="22"/>
      <c r="J4" s="22"/>
      <c r="K4" s="22"/>
      <c r="L4" s="22"/>
      <c r="M4" s="22"/>
      <c r="N4" s="142"/>
    </row>
    <row r="5" spans="1:14" s="3" customFormat="1" ht="12.75">
      <c r="A5" s="22" t="s">
        <v>220</v>
      </c>
      <c r="B5" s="22"/>
      <c r="C5" s="22"/>
      <c r="D5" s="22"/>
      <c r="E5" s="22"/>
      <c r="F5" s="22"/>
      <c r="G5" s="22"/>
      <c r="H5" s="22"/>
      <c r="I5" s="22"/>
      <c r="J5" s="22"/>
      <c r="K5" s="22"/>
      <c r="L5" s="22"/>
      <c r="M5" s="22"/>
      <c r="N5" s="142"/>
    </row>
    <row r="6" spans="1:13" s="1" customFormat="1" ht="12" thickBot="1">
      <c r="A6" s="23"/>
      <c r="B6" s="23"/>
      <c r="C6" s="23"/>
      <c r="D6" s="23"/>
      <c r="E6" s="23"/>
      <c r="F6" s="23"/>
      <c r="G6" s="23"/>
      <c r="H6" s="23"/>
      <c r="I6" s="23"/>
      <c r="J6" s="23"/>
      <c r="K6" s="23"/>
      <c r="L6" s="23"/>
      <c r="M6" s="23"/>
    </row>
    <row r="7" spans="1:13" s="1" customFormat="1" ht="11.25">
      <c r="A7" s="24"/>
      <c r="B7" s="24"/>
      <c r="C7" s="24"/>
      <c r="D7" s="24"/>
      <c r="E7" s="26"/>
      <c r="F7" s="24"/>
      <c r="G7" s="24"/>
      <c r="H7" s="143"/>
      <c r="I7" s="27" t="s">
        <v>552</v>
      </c>
      <c r="J7" s="27"/>
      <c r="K7" s="41"/>
      <c r="L7" s="27" t="s">
        <v>553</v>
      </c>
      <c r="M7" s="27"/>
    </row>
    <row r="8" spans="5:13" s="1" customFormat="1" ht="11.25">
      <c r="E8" s="28"/>
      <c r="F8" s="4" t="s">
        <v>554</v>
      </c>
      <c r="G8" s="4"/>
      <c r="H8" s="144"/>
      <c r="I8" s="27" t="s">
        <v>555</v>
      </c>
      <c r="J8" s="4"/>
      <c r="K8" s="144"/>
      <c r="L8" s="4" t="s">
        <v>556</v>
      </c>
      <c r="M8" s="4"/>
    </row>
    <row r="9" spans="5:13" s="1" customFormat="1" ht="11.25">
      <c r="E9" s="28"/>
      <c r="F9" s="145"/>
      <c r="G9" s="29"/>
      <c r="H9" s="42"/>
      <c r="I9" s="126" t="s">
        <v>527</v>
      </c>
      <c r="J9" s="126"/>
      <c r="K9" s="147"/>
      <c r="L9" s="126" t="s">
        <v>557</v>
      </c>
      <c r="M9" s="126"/>
    </row>
    <row r="10" spans="5:13" s="1" customFormat="1" ht="11.25">
      <c r="E10" s="28"/>
      <c r="F10" s="50"/>
      <c r="G10" s="44"/>
      <c r="H10" s="44" t="s">
        <v>558</v>
      </c>
      <c r="I10" s="50"/>
      <c r="J10" s="44"/>
      <c r="K10" s="44" t="s">
        <v>558</v>
      </c>
      <c r="L10" s="44"/>
      <c r="M10" s="50"/>
    </row>
    <row r="11" spans="5:13" s="1" customFormat="1" ht="11.25">
      <c r="E11" s="28"/>
      <c r="F11" s="50"/>
      <c r="G11" s="148"/>
      <c r="H11" s="148" t="s">
        <v>559</v>
      </c>
      <c r="I11" s="50"/>
      <c r="J11" s="148"/>
      <c r="K11" s="148" t="s">
        <v>559</v>
      </c>
      <c r="L11" s="148"/>
      <c r="M11" s="50"/>
    </row>
    <row r="12" spans="5:13" s="1" customFormat="1" ht="11.25">
      <c r="E12" s="28"/>
      <c r="F12" s="50"/>
      <c r="G12" s="148"/>
      <c r="H12" s="148" t="s">
        <v>560</v>
      </c>
      <c r="I12" s="50"/>
      <c r="J12" s="148"/>
      <c r="K12" s="148" t="s">
        <v>560</v>
      </c>
      <c r="L12" s="148"/>
      <c r="M12" s="50"/>
    </row>
    <row r="13" spans="1:13" s="1" customFormat="1" ht="12" thickBot="1">
      <c r="A13" s="24"/>
      <c r="B13" s="24"/>
      <c r="C13" s="24"/>
      <c r="D13" s="24"/>
      <c r="E13" s="28"/>
      <c r="F13" s="50"/>
      <c r="G13" s="48"/>
      <c r="H13" s="48" t="s">
        <v>561</v>
      </c>
      <c r="I13" s="50"/>
      <c r="J13" s="48"/>
      <c r="K13" s="48" t="s">
        <v>561</v>
      </c>
      <c r="L13" s="48"/>
      <c r="M13" s="50"/>
    </row>
    <row r="14" spans="1:13" s="1" customFormat="1" ht="11.25">
      <c r="A14" s="34"/>
      <c r="B14" s="34"/>
      <c r="C14" s="34"/>
      <c r="D14" s="34"/>
      <c r="E14" s="26"/>
      <c r="F14" s="34"/>
      <c r="G14" s="34"/>
      <c r="H14" s="34"/>
      <c r="I14" s="34"/>
      <c r="J14" s="34"/>
      <c r="K14" s="34"/>
      <c r="L14" s="34"/>
      <c r="M14" s="34"/>
    </row>
    <row r="15" spans="1:5" s="2" customFormat="1" ht="11.25">
      <c r="A15" s="2" t="s">
        <v>530</v>
      </c>
      <c r="E15" s="35"/>
    </row>
    <row r="16" s="2" customFormat="1" ht="11.25">
      <c r="E16" s="35"/>
    </row>
    <row r="17" spans="2:16" s="2" customFormat="1" ht="11.25">
      <c r="B17" s="4" t="s">
        <v>562</v>
      </c>
      <c r="C17" s="130"/>
      <c r="D17" s="149" t="s">
        <v>563</v>
      </c>
      <c r="E17" s="132" t="s">
        <v>452</v>
      </c>
      <c r="F17" s="104">
        <v>1528</v>
      </c>
      <c r="G17" s="104">
        <v>1199</v>
      </c>
      <c r="H17" s="150">
        <f aca="true" t="shared" si="0" ref="H17:H22">G17*100/F17-100</f>
        <v>-21.531413612565444</v>
      </c>
      <c r="I17" s="151">
        <v>77</v>
      </c>
      <c r="J17" s="151" t="s">
        <v>491</v>
      </c>
      <c r="K17" s="152">
        <v>100</v>
      </c>
      <c r="L17" s="153">
        <f aca="true" t="shared" si="1" ref="L17:M24">I17*100/F17</f>
        <v>5.039267015706806</v>
      </c>
      <c r="M17" s="154" t="s">
        <v>491</v>
      </c>
      <c r="O17" s="155"/>
      <c r="P17" s="118"/>
    </row>
    <row r="18" spans="5:15" s="1" customFormat="1" ht="11.25">
      <c r="E18" s="28" t="s">
        <v>453</v>
      </c>
      <c r="F18" s="104">
        <v>933</v>
      </c>
      <c r="G18" s="104">
        <v>704</v>
      </c>
      <c r="H18" s="150">
        <f t="shared" si="0"/>
        <v>-24.544480171489823</v>
      </c>
      <c r="I18" s="151">
        <v>37</v>
      </c>
      <c r="J18" s="151" t="s">
        <v>491</v>
      </c>
      <c r="K18" s="152">
        <v>100</v>
      </c>
      <c r="L18" s="153">
        <f t="shared" si="1"/>
        <v>3.9657020364415865</v>
      </c>
      <c r="M18" s="154" t="s">
        <v>491</v>
      </c>
      <c r="O18" s="156"/>
    </row>
    <row r="19" spans="2:13" s="1" customFormat="1" ht="11.25">
      <c r="B19" s="1" t="s">
        <v>532</v>
      </c>
      <c r="C19" s="5" t="s">
        <v>564</v>
      </c>
      <c r="D19" s="1" t="s">
        <v>565</v>
      </c>
      <c r="E19" s="28" t="s">
        <v>452</v>
      </c>
      <c r="F19" s="104">
        <v>1553</v>
      </c>
      <c r="G19" s="104">
        <v>860</v>
      </c>
      <c r="H19" s="150">
        <f t="shared" si="0"/>
        <v>-44.62330972311655</v>
      </c>
      <c r="I19" s="104">
        <v>43</v>
      </c>
      <c r="J19" s="104">
        <v>1</v>
      </c>
      <c r="K19" s="150">
        <f>J19*100/I19-100</f>
        <v>-97.67441860465117</v>
      </c>
      <c r="L19" s="153">
        <f t="shared" si="1"/>
        <v>2.7688345138441726</v>
      </c>
      <c r="M19" s="153">
        <f t="shared" si="1"/>
        <v>0.11627906976744186</v>
      </c>
    </row>
    <row r="20" spans="3:16" s="1" customFormat="1" ht="10.5" customHeight="1">
      <c r="C20" s="5"/>
      <c r="E20" s="28" t="s">
        <v>453</v>
      </c>
      <c r="F20" s="104">
        <v>911</v>
      </c>
      <c r="G20" s="104">
        <v>524</v>
      </c>
      <c r="H20" s="150">
        <f t="shared" si="0"/>
        <v>-42.4807903402854</v>
      </c>
      <c r="I20" s="104">
        <v>33</v>
      </c>
      <c r="J20" s="151" t="s">
        <v>491</v>
      </c>
      <c r="K20" s="152">
        <v>100</v>
      </c>
      <c r="L20" s="153">
        <f t="shared" si="1"/>
        <v>3.622392974753019</v>
      </c>
      <c r="M20" s="154" t="s">
        <v>491</v>
      </c>
      <c r="P20" s="153"/>
    </row>
    <row r="21" spans="2:16" s="1" customFormat="1" ht="10.5" customHeight="1">
      <c r="B21" s="1" t="s">
        <v>533</v>
      </c>
      <c r="C21" s="5" t="s">
        <v>564</v>
      </c>
      <c r="D21" s="1" t="s">
        <v>566</v>
      </c>
      <c r="E21" s="28" t="s">
        <v>452</v>
      </c>
      <c r="F21" s="104">
        <v>8285</v>
      </c>
      <c r="G21" s="104">
        <v>3475</v>
      </c>
      <c r="H21" s="150">
        <f t="shared" si="0"/>
        <v>-58.056729028364515</v>
      </c>
      <c r="I21" s="157">
        <v>172</v>
      </c>
      <c r="J21" s="151" t="s">
        <v>491</v>
      </c>
      <c r="K21" s="152">
        <v>100</v>
      </c>
      <c r="L21" s="153">
        <f t="shared" si="1"/>
        <v>2.076041038020519</v>
      </c>
      <c r="M21" s="154" t="s">
        <v>491</v>
      </c>
      <c r="O21" s="156"/>
      <c r="P21" s="153"/>
    </row>
    <row r="22" spans="3:15" s="1" customFormat="1" ht="10.5" customHeight="1">
      <c r="C22" s="5"/>
      <c r="E22" s="28" t="s">
        <v>453</v>
      </c>
      <c r="F22" s="104">
        <v>5060</v>
      </c>
      <c r="G22" s="104">
        <v>2076</v>
      </c>
      <c r="H22" s="150">
        <f t="shared" si="0"/>
        <v>-58.972332015810274</v>
      </c>
      <c r="I22" s="157">
        <v>69</v>
      </c>
      <c r="J22" s="151" t="s">
        <v>491</v>
      </c>
      <c r="K22" s="152">
        <v>100</v>
      </c>
      <c r="L22" s="153">
        <f t="shared" si="1"/>
        <v>1.3636363636363635</v>
      </c>
      <c r="M22" s="154" t="s">
        <v>491</v>
      </c>
      <c r="O22" s="156"/>
    </row>
    <row r="23" spans="2:13" s="1" customFormat="1" ht="10.5" customHeight="1">
      <c r="B23" s="1" t="s">
        <v>534</v>
      </c>
      <c r="C23" s="5" t="s">
        <v>564</v>
      </c>
      <c r="D23" s="1" t="s">
        <v>567</v>
      </c>
      <c r="E23" s="28" t="s">
        <v>452</v>
      </c>
      <c r="F23" s="151" t="s">
        <v>491</v>
      </c>
      <c r="G23" s="151">
        <v>4078</v>
      </c>
      <c r="H23" s="158" t="s">
        <v>568</v>
      </c>
      <c r="I23" s="151" t="s">
        <v>491</v>
      </c>
      <c r="J23" s="151">
        <v>162</v>
      </c>
      <c r="K23" s="154" t="s">
        <v>568</v>
      </c>
      <c r="L23" s="154" t="s">
        <v>491</v>
      </c>
      <c r="M23" s="153">
        <f t="shared" si="1"/>
        <v>3.9725355566454144</v>
      </c>
    </row>
    <row r="24" spans="5:13" s="1" customFormat="1" ht="11.25">
      <c r="E24" s="28" t="s">
        <v>453</v>
      </c>
      <c r="F24" s="151" t="s">
        <v>491</v>
      </c>
      <c r="G24" s="151">
        <v>2365</v>
      </c>
      <c r="H24" s="158" t="s">
        <v>568</v>
      </c>
      <c r="I24" s="151" t="s">
        <v>491</v>
      </c>
      <c r="J24" s="151">
        <v>44</v>
      </c>
      <c r="K24" s="154" t="s">
        <v>568</v>
      </c>
      <c r="L24" s="154" t="s">
        <v>491</v>
      </c>
      <c r="M24" s="153">
        <f t="shared" si="1"/>
        <v>1.8604651162790697</v>
      </c>
    </row>
    <row r="25" spans="5:13" s="1" customFormat="1" ht="11.25">
      <c r="E25" s="28"/>
      <c r="F25" s="104"/>
      <c r="G25" s="104"/>
      <c r="H25" s="159"/>
      <c r="I25" s="104"/>
      <c r="J25" s="104"/>
      <c r="K25" s="159"/>
      <c r="L25" s="153"/>
      <c r="M25" s="153"/>
    </row>
    <row r="26" spans="5:13" s="1" customFormat="1" ht="11.25">
      <c r="E26" s="28"/>
      <c r="F26" s="104"/>
      <c r="G26" s="104"/>
      <c r="H26" s="159"/>
      <c r="I26" s="104"/>
      <c r="J26" s="104"/>
      <c r="K26" s="159"/>
      <c r="L26" s="153"/>
      <c r="M26" s="153"/>
    </row>
    <row r="27" spans="1:13" s="2" customFormat="1" ht="11.25">
      <c r="A27" s="2" t="s">
        <v>432</v>
      </c>
      <c r="E27" s="35" t="s">
        <v>452</v>
      </c>
      <c r="F27" s="160">
        <v>11366</v>
      </c>
      <c r="G27" s="160">
        <v>9612</v>
      </c>
      <c r="H27" s="161">
        <v>15.4</v>
      </c>
      <c r="I27" s="160">
        <v>292</v>
      </c>
      <c r="J27" s="160">
        <v>163</v>
      </c>
      <c r="K27" s="162">
        <f>J27*100/I27-100</f>
        <v>-44.178082191780824</v>
      </c>
      <c r="L27" s="163">
        <f>I27*100/F27</f>
        <v>2.5690656343480556</v>
      </c>
      <c r="M27" s="163">
        <f>J27*100/G27</f>
        <v>1.6957969205160217</v>
      </c>
    </row>
    <row r="28" spans="5:13" s="2" customFormat="1" ht="11.25">
      <c r="E28" s="35" t="s">
        <v>453</v>
      </c>
      <c r="F28" s="160">
        <v>6904</v>
      </c>
      <c r="G28" s="160">
        <v>5669</v>
      </c>
      <c r="H28" s="161">
        <v>17.9</v>
      </c>
      <c r="I28" s="160">
        <v>139</v>
      </c>
      <c r="J28" s="160">
        <v>44</v>
      </c>
      <c r="K28" s="162">
        <f>J28*100/I28-100</f>
        <v>-68.34532374100719</v>
      </c>
      <c r="L28" s="163">
        <f>I28*100/F28</f>
        <v>2.01332560834299</v>
      </c>
      <c r="M28" s="163">
        <f>J28*100/G28</f>
        <v>0.7761509966484389</v>
      </c>
    </row>
    <row r="29" spans="5:13" s="1" customFormat="1" ht="11.25">
      <c r="E29" s="28"/>
      <c r="G29" s="104"/>
      <c r="H29" s="159"/>
      <c r="J29" s="104"/>
      <c r="K29" s="159"/>
      <c r="L29" s="153"/>
      <c r="M29" s="153"/>
    </row>
    <row r="30" spans="5:13" s="1" customFormat="1" ht="11.25">
      <c r="E30" s="28"/>
      <c r="G30" s="104"/>
      <c r="H30" s="159"/>
      <c r="J30" s="104"/>
      <c r="K30" s="159"/>
      <c r="L30" s="153"/>
      <c r="M30" s="153"/>
    </row>
    <row r="31" spans="1:13" s="2" customFormat="1" ht="11.25">
      <c r="A31" s="2" t="s">
        <v>537</v>
      </c>
      <c r="E31" s="35"/>
      <c r="G31" s="104"/>
      <c r="H31" s="159"/>
      <c r="J31" s="104"/>
      <c r="K31" s="159"/>
      <c r="L31" s="153"/>
      <c r="M31" s="153"/>
    </row>
    <row r="32" spans="5:13" s="1" customFormat="1" ht="11.25">
      <c r="E32" s="28"/>
      <c r="G32" s="104"/>
      <c r="H32" s="159"/>
      <c r="J32" s="104"/>
      <c r="K32" s="159"/>
      <c r="L32" s="153"/>
      <c r="M32" s="153"/>
    </row>
    <row r="33" spans="2:13" s="1" customFormat="1" ht="12.75">
      <c r="B33" s="4" t="s">
        <v>562</v>
      </c>
      <c r="C33" s="54"/>
      <c r="D33" s="1" t="s">
        <v>538</v>
      </c>
      <c r="E33" s="28" t="s">
        <v>452</v>
      </c>
      <c r="F33" s="104">
        <v>2247</v>
      </c>
      <c r="G33" s="104">
        <v>1896</v>
      </c>
      <c r="H33" s="164">
        <f aca="true" t="shared" si="2" ref="H33:H44">G33*100/F33-100</f>
        <v>-15.620827770360478</v>
      </c>
      <c r="I33" s="104">
        <v>898</v>
      </c>
      <c r="J33" s="104">
        <v>541</v>
      </c>
      <c r="K33" s="150">
        <f aca="true" t="shared" si="3" ref="K33:K44">J33*100/I33-100</f>
        <v>-39.75501113585746</v>
      </c>
      <c r="L33" s="153">
        <f aca="true" t="shared" si="4" ref="L33:L44">I33*100/F33</f>
        <v>39.964396973742765</v>
      </c>
      <c r="M33" s="153">
        <f aca="true" t="shared" si="5" ref="M33:M44">J33*100/G33</f>
        <v>28.533755274261605</v>
      </c>
    </row>
    <row r="34" spans="5:13" s="1" customFormat="1" ht="11.25">
      <c r="E34" s="28" t="s">
        <v>453</v>
      </c>
      <c r="F34" s="104">
        <v>1338</v>
      </c>
      <c r="G34" s="104">
        <v>1079</v>
      </c>
      <c r="H34" s="164">
        <f t="shared" si="2"/>
        <v>-19.35724962630792</v>
      </c>
      <c r="I34" s="104">
        <v>485</v>
      </c>
      <c r="J34" s="104">
        <v>226</v>
      </c>
      <c r="K34" s="150">
        <f t="shared" si="3"/>
        <v>-53.402061855670105</v>
      </c>
      <c r="L34" s="153">
        <f t="shared" si="4"/>
        <v>36.24813153961136</v>
      </c>
      <c r="M34" s="153">
        <f t="shared" si="5"/>
        <v>20.945319740500462</v>
      </c>
    </row>
    <row r="35" spans="2:13" s="1" customFormat="1" ht="11.25">
      <c r="B35" s="1" t="s">
        <v>538</v>
      </c>
      <c r="C35" s="165" t="s">
        <v>569</v>
      </c>
      <c r="D35" s="1" t="s">
        <v>539</v>
      </c>
      <c r="E35" s="28" t="s">
        <v>452</v>
      </c>
      <c r="F35" s="104">
        <v>2652</v>
      </c>
      <c r="G35" s="104">
        <v>2272</v>
      </c>
      <c r="H35" s="164">
        <f t="shared" si="2"/>
        <v>-14.328808446455511</v>
      </c>
      <c r="I35" s="104">
        <v>725</v>
      </c>
      <c r="J35" s="104">
        <v>347</v>
      </c>
      <c r="K35" s="150">
        <f t="shared" si="3"/>
        <v>-52.13793103448276</v>
      </c>
      <c r="L35" s="153">
        <f t="shared" si="4"/>
        <v>27.33785822021116</v>
      </c>
      <c r="M35" s="153">
        <f t="shared" si="5"/>
        <v>15.272887323943662</v>
      </c>
    </row>
    <row r="36" spans="3:13" s="1" customFormat="1" ht="11.25">
      <c r="C36" s="5"/>
      <c r="E36" s="28" t="s">
        <v>453</v>
      </c>
      <c r="F36" s="104">
        <v>1597</v>
      </c>
      <c r="G36" s="104">
        <v>1371</v>
      </c>
      <c r="H36" s="164">
        <f t="shared" si="2"/>
        <v>-14.151534126487164</v>
      </c>
      <c r="I36" s="104">
        <v>414</v>
      </c>
      <c r="J36" s="104">
        <v>175</v>
      </c>
      <c r="K36" s="150">
        <f t="shared" si="3"/>
        <v>-57.729468599033815</v>
      </c>
      <c r="L36" s="153">
        <f t="shared" si="4"/>
        <v>25.923606762680024</v>
      </c>
      <c r="M36" s="153">
        <f t="shared" si="5"/>
        <v>12.76440554339898</v>
      </c>
    </row>
    <row r="37" spans="2:13" s="1" customFormat="1" ht="11.25">
      <c r="B37" s="1" t="s">
        <v>539</v>
      </c>
      <c r="C37" s="165" t="s">
        <v>570</v>
      </c>
      <c r="D37" s="1" t="s">
        <v>540</v>
      </c>
      <c r="E37" s="28" t="s">
        <v>452</v>
      </c>
      <c r="F37" s="104">
        <v>3403</v>
      </c>
      <c r="G37" s="104">
        <v>3087</v>
      </c>
      <c r="H37" s="159">
        <f t="shared" si="2"/>
        <v>-9.285924184543049</v>
      </c>
      <c r="I37" s="104">
        <v>627</v>
      </c>
      <c r="J37" s="104">
        <v>341</v>
      </c>
      <c r="K37" s="150">
        <f t="shared" si="3"/>
        <v>-45.6140350877193</v>
      </c>
      <c r="L37" s="153">
        <f t="shared" si="4"/>
        <v>18.424919188950927</v>
      </c>
      <c r="M37" s="153">
        <f t="shared" si="5"/>
        <v>11.04632329122125</v>
      </c>
    </row>
    <row r="38" spans="3:13" s="1" customFormat="1" ht="11.25">
      <c r="C38" s="5"/>
      <c r="E38" s="28" t="s">
        <v>453</v>
      </c>
      <c r="F38" s="104">
        <v>2152</v>
      </c>
      <c r="G38" s="104">
        <v>1962</v>
      </c>
      <c r="H38" s="159">
        <f t="shared" si="2"/>
        <v>-8.828996282527882</v>
      </c>
      <c r="I38" s="104">
        <v>328</v>
      </c>
      <c r="J38" s="104">
        <v>157</v>
      </c>
      <c r="K38" s="150">
        <f t="shared" si="3"/>
        <v>-52.13414634146341</v>
      </c>
      <c r="L38" s="153">
        <f t="shared" si="4"/>
        <v>15.241635687732343</v>
      </c>
      <c r="M38" s="153">
        <f t="shared" si="5"/>
        <v>8.00203873598369</v>
      </c>
    </row>
    <row r="39" spans="2:13" s="1" customFormat="1" ht="11.25">
      <c r="B39" s="1" t="s">
        <v>571</v>
      </c>
      <c r="C39" s="5" t="s">
        <v>491</v>
      </c>
      <c r="D39" s="1" t="s">
        <v>541</v>
      </c>
      <c r="E39" s="28" t="s">
        <v>452</v>
      </c>
      <c r="F39" s="104">
        <v>2138</v>
      </c>
      <c r="G39" s="104">
        <v>1982</v>
      </c>
      <c r="H39" s="159">
        <f t="shared" si="2"/>
        <v>-7.29653882132834</v>
      </c>
      <c r="I39" s="104">
        <v>307</v>
      </c>
      <c r="J39" s="104">
        <v>96</v>
      </c>
      <c r="K39" s="150">
        <f t="shared" si="3"/>
        <v>-68.72964169381108</v>
      </c>
      <c r="L39" s="153">
        <f t="shared" si="4"/>
        <v>14.359214218896165</v>
      </c>
      <c r="M39" s="153">
        <f t="shared" si="5"/>
        <v>4.843592330978809</v>
      </c>
    </row>
    <row r="40" spans="3:13" s="1" customFormat="1" ht="11.25">
      <c r="C40" s="5"/>
      <c r="E40" s="28" t="s">
        <v>453</v>
      </c>
      <c r="F40" s="104">
        <v>1288</v>
      </c>
      <c r="G40" s="104">
        <v>1229</v>
      </c>
      <c r="H40" s="159">
        <f t="shared" si="2"/>
        <v>-4.5807453416149</v>
      </c>
      <c r="I40" s="104">
        <v>162</v>
      </c>
      <c r="J40" s="104">
        <v>48</v>
      </c>
      <c r="K40" s="150">
        <f t="shared" si="3"/>
        <v>-70.37037037037037</v>
      </c>
      <c r="L40" s="153">
        <f t="shared" si="4"/>
        <v>12.577639751552795</v>
      </c>
      <c r="M40" s="153">
        <f t="shared" si="5"/>
        <v>3.9056143205858422</v>
      </c>
    </row>
    <row r="41" spans="2:13" s="1" customFormat="1" ht="11.25">
      <c r="B41" s="1" t="s">
        <v>541</v>
      </c>
      <c r="C41" s="5" t="s">
        <v>491</v>
      </c>
      <c r="D41" s="1" t="s">
        <v>542</v>
      </c>
      <c r="E41" s="28" t="s">
        <v>452</v>
      </c>
      <c r="F41" s="104">
        <v>1982</v>
      </c>
      <c r="G41" s="104">
        <v>1748</v>
      </c>
      <c r="H41" s="164">
        <f t="shared" si="2"/>
        <v>-11.806256306760844</v>
      </c>
      <c r="I41" s="104">
        <v>253</v>
      </c>
      <c r="J41" s="104">
        <v>151</v>
      </c>
      <c r="K41" s="150">
        <f t="shared" si="3"/>
        <v>-40.316205533596836</v>
      </c>
      <c r="L41" s="153">
        <f t="shared" si="4"/>
        <v>12.764883955600403</v>
      </c>
      <c r="M41" s="153">
        <f t="shared" si="5"/>
        <v>8.638443935926773</v>
      </c>
    </row>
    <row r="42" spans="3:15" s="1" customFormat="1" ht="11.25">
      <c r="C42" s="5"/>
      <c r="E42" s="28" t="s">
        <v>453</v>
      </c>
      <c r="F42" s="104">
        <v>1306</v>
      </c>
      <c r="G42" s="104">
        <v>1138</v>
      </c>
      <c r="H42" s="164">
        <f t="shared" si="2"/>
        <v>-12.863705972434914</v>
      </c>
      <c r="I42" s="104">
        <v>150</v>
      </c>
      <c r="J42" s="104">
        <v>69</v>
      </c>
      <c r="K42" s="150">
        <f t="shared" si="3"/>
        <v>-54</v>
      </c>
      <c r="L42" s="153">
        <f t="shared" si="4"/>
        <v>11.485451761102603</v>
      </c>
      <c r="M42" s="153">
        <f t="shared" si="5"/>
        <v>6.063268892794376</v>
      </c>
      <c r="O42" s="166"/>
    </row>
    <row r="43" spans="2:13" s="1" customFormat="1" ht="11.25">
      <c r="B43" s="1" t="s">
        <v>542</v>
      </c>
      <c r="C43" s="5" t="s">
        <v>491</v>
      </c>
      <c r="D43" s="1" t="s">
        <v>532</v>
      </c>
      <c r="E43" s="28" t="s">
        <v>452</v>
      </c>
      <c r="F43" s="104">
        <v>5129</v>
      </c>
      <c r="G43" s="104">
        <v>4963</v>
      </c>
      <c r="H43" s="159">
        <f t="shared" si="2"/>
        <v>-3.2364983427568745</v>
      </c>
      <c r="I43" s="104">
        <v>339</v>
      </c>
      <c r="J43" s="104">
        <v>318</v>
      </c>
      <c r="K43" s="167">
        <f t="shared" si="3"/>
        <v>-6.194690265486727</v>
      </c>
      <c r="L43" s="153">
        <f t="shared" si="4"/>
        <v>6.60947553129265</v>
      </c>
      <c r="M43" s="153">
        <f t="shared" si="5"/>
        <v>6.407414870038283</v>
      </c>
    </row>
    <row r="44" spans="3:13" s="1" customFormat="1" ht="11.25">
      <c r="C44" s="5"/>
      <c r="E44" s="28" t="s">
        <v>453</v>
      </c>
      <c r="F44" s="104">
        <v>3280</v>
      </c>
      <c r="G44" s="104">
        <v>3140</v>
      </c>
      <c r="H44" s="159">
        <f t="shared" si="2"/>
        <v>-4.268292682926827</v>
      </c>
      <c r="I44" s="104">
        <v>210</v>
      </c>
      <c r="J44" s="104">
        <v>147</v>
      </c>
      <c r="K44" s="150">
        <f t="shared" si="3"/>
        <v>-30</v>
      </c>
      <c r="L44" s="153">
        <f t="shared" si="4"/>
        <v>6.402439024390244</v>
      </c>
      <c r="M44" s="153">
        <f t="shared" si="5"/>
        <v>4.681528662420382</v>
      </c>
    </row>
    <row r="45" spans="5:13" s="1" customFormat="1" ht="11.25">
      <c r="E45" s="28"/>
      <c r="F45" s="104"/>
      <c r="G45" s="104"/>
      <c r="H45" s="159"/>
      <c r="I45" s="104"/>
      <c r="J45" s="104"/>
      <c r="K45" s="159"/>
      <c r="L45" s="153"/>
      <c r="M45" s="153"/>
    </row>
    <row r="46" spans="5:13" s="1" customFormat="1" ht="11.25">
      <c r="E46" s="28"/>
      <c r="F46" s="104"/>
      <c r="G46" s="104"/>
      <c r="H46" s="159"/>
      <c r="I46" s="104"/>
      <c r="J46" s="104"/>
      <c r="K46" s="159"/>
      <c r="L46" s="153"/>
      <c r="M46" s="153"/>
    </row>
    <row r="47" spans="1:15" s="2" customFormat="1" ht="11.25">
      <c r="A47" s="2" t="s">
        <v>432</v>
      </c>
      <c r="E47" s="35" t="s">
        <v>452</v>
      </c>
      <c r="F47" s="160">
        <v>17551</v>
      </c>
      <c r="G47" s="160">
        <v>15948</v>
      </c>
      <c r="H47" s="168">
        <f>G47*100/F47-100</f>
        <v>-9.133382713235719</v>
      </c>
      <c r="I47" s="160">
        <v>3149</v>
      </c>
      <c r="J47" s="160">
        <v>1794</v>
      </c>
      <c r="K47" s="162">
        <f>J47*100/I47-100</f>
        <v>-43.02953318513814</v>
      </c>
      <c r="L47" s="163">
        <f>I47*100/F47</f>
        <v>17.941997606973963</v>
      </c>
      <c r="M47" s="163">
        <f>J47*100/G47</f>
        <v>11.249059443190369</v>
      </c>
      <c r="O47" s="169"/>
    </row>
    <row r="48" spans="5:13" s="2" customFormat="1" ht="11.25">
      <c r="E48" s="35" t="s">
        <v>453</v>
      </c>
      <c r="F48" s="160">
        <v>10961</v>
      </c>
      <c r="G48" s="160">
        <v>9919</v>
      </c>
      <c r="H48" s="168">
        <f>G48*100/F48-100</f>
        <v>-9.506431894900103</v>
      </c>
      <c r="I48" s="160">
        <v>1749</v>
      </c>
      <c r="J48" s="160">
        <v>822</v>
      </c>
      <c r="K48" s="162">
        <f>J48*100/I48-100</f>
        <v>-53.00171526586621</v>
      </c>
      <c r="L48" s="163">
        <f>I48*100/F48</f>
        <v>15.95657330535535</v>
      </c>
      <c r="M48" s="163">
        <f>J48*100/G48</f>
        <v>8.287125718318379</v>
      </c>
    </row>
    <row r="49" spans="5:13" s="1" customFormat="1" ht="11.25">
      <c r="E49" s="28"/>
      <c r="F49" s="104"/>
      <c r="G49" s="104"/>
      <c r="H49" s="168"/>
      <c r="I49" s="160"/>
      <c r="J49" s="160"/>
      <c r="K49" s="159"/>
      <c r="L49" s="163"/>
      <c r="M49" s="163"/>
    </row>
    <row r="50" spans="5:13" s="1" customFormat="1" ht="11.25">
      <c r="E50" s="28"/>
      <c r="F50" s="104"/>
      <c r="G50" s="104"/>
      <c r="H50" s="168"/>
      <c r="I50" s="160"/>
      <c r="J50" s="160"/>
      <c r="K50" s="159"/>
      <c r="L50" s="163"/>
      <c r="M50" s="163"/>
    </row>
    <row r="51" spans="1:13" s="2" customFormat="1" ht="11.25">
      <c r="A51" s="2" t="s">
        <v>543</v>
      </c>
      <c r="E51" s="35" t="s">
        <v>452</v>
      </c>
      <c r="F51" s="160">
        <v>2284</v>
      </c>
      <c r="G51" s="160">
        <v>2129</v>
      </c>
      <c r="H51" s="168">
        <f>G51*100/F51-100</f>
        <v>-6.786339754816112</v>
      </c>
      <c r="I51" s="160">
        <v>272</v>
      </c>
      <c r="J51" s="160">
        <v>162</v>
      </c>
      <c r="K51" s="162">
        <f>J51*100/I51-100</f>
        <v>-40.44117647058823</v>
      </c>
      <c r="L51" s="163">
        <f>I51*100/F51</f>
        <v>11.908931698774081</v>
      </c>
      <c r="M51" s="163">
        <f>J51*100/G51</f>
        <v>7.609206200093941</v>
      </c>
    </row>
    <row r="52" spans="5:13" s="2" customFormat="1" ht="11.25">
      <c r="E52" s="35" t="s">
        <v>453</v>
      </c>
      <c r="F52" s="160">
        <v>1720</v>
      </c>
      <c r="G52" s="160">
        <v>1633</v>
      </c>
      <c r="H52" s="168">
        <f>G52*100/F52-100</f>
        <v>-5.058139534883722</v>
      </c>
      <c r="I52" s="160">
        <v>128</v>
      </c>
      <c r="J52" s="160">
        <v>76</v>
      </c>
      <c r="K52" s="162">
        <f>J52*100/I52-100</f>
        <v>-40.625</v>
      </c>
      <c r="L52" s="163">
        <f>I52*100/F52</f>
        <v>7.441860465116279</v>
      </c>
      <c r="M52" s="163">
        <f>J52*100/G52</f>
        <v>4.654011022657685</v>
      </c>
    </row>
    <row r="53" spans="5:13" s="1" customFormat="1" ht="11.25">
      <c r="E53" s="28"/>
      <c r="F53" s="160"/>
      <c r="G53" s="160"/>
      <c r="H53" s="168"/>
      <c r="I53" s="160"/>
      <c r="J53" s="160"/>
      <c r="K53" s="170"/>
      <c r="L53" s="163"/>
      <c r="M53" s="163"/>
    </row>
    <row r="54" spans="5:13" s="1" customFormat="1" ht="11.25">
      <c r="E54" s="28"/>
      <c r="F54" s="160"/>
      <c r="G54" s="160"/>
      <c r="H54" s="168"/>
      <c r="I54" s="160"/>
      <c r="J54" s="160"/>
      <c r="K54" s="170"/>
      <c r="L54" s="163"/>
      <c r="M54" s="163"/>
    </row>
    <row r="55" spans="1:13" s="2" customFormat="1" ht="11.25">
      <c r="A55" s="2" t="s">
        <v>544</v>
      </c>
      <c r="E55" s="35" t="s">
        <v>452</v>
      </c>
      <c r="F55" s="160">
        <v>12710</v>
      </c>
      <c r="G55" s="160">
        <v>11779</v>
      </c>
      <c r="H55" s="168">
        <f aca="true" t="shared" si="6" ref="H55:H60">G55*100/F55-100</f>
        <v>-7.3249409913454</v>
      </c>
      <c r="I55" s="160">
        <v>436</v>
      </c>
      <c r="J55" s="160">
        <v>155</v>
      </c>
      <c r="K55" s="162">
        <f>J55*100/I55-100</f>
        <v>-64.44954128440367</v>
      </c>
      <c r="L55" s="163">
        <f>I55*100/F55</f>
        <v>3.4303697875688433</v>
      </c>
      <c r="M55" s="163">
        <f>J55*100/G55</f>
        <v>1.3159011800662195</v>
      </c>
    </row>
    <row r="56" spans="5:13" s="2" customFormat="1" ht="11.25">
      <c r="E56" s="35" t="s">
        <v>453</v>
      </c>
      <c r="F56" s="160">
        <v>8870</v>
      </c>
      <c r="G56" s="160">
        <v>8174</v>
      </c>
      <c r="H56" s="168">
        <f t="shared" si="6"/>
        <v>-7.846674182638111</v>
      </c>
      <c r="I56" s="160">
        <v>315</v>
      </c>
      <c r="J56" s="160">
        <v>97</v>
      </c>
      <c r="K56" s="162">
        <f>J56*100/I56-100</f>
        <v>-69.2063492063492</v>
      </c>
      <c r="L56" s="163">
        <f>I56*100/F56</f>
        <v>3.5512965050732808</v>
      </c>
      <c r="M56" s="163">
        <f>J56*100/G56</f>
        <v>1.1866895033031564</v>
      </c>
    </row>
    <row r="57" spans="5:13" s="1" customFormat="1" ht="11.25">
      <c r="E57" s="28"/>
      <c r="F57" s="160"/>
      <c r="G57" s="160"/>
      <c r="H57" s="162"/>
      <c r="I57" s="160"/>
      <c r="J57" s="160"/>
      <c r="K57" s="159"/>
      <c r="L57" s="163"/>
      <c r="M57" s="163"/>
    </row>
    <row r="58" spans="5:13" s="1" customFormat="1" ht="11.25">
      <c r="E58" s="28"/>
      <c r="F58" s="160"/>
      <c r="G58" s="160"/>
      <c r="H58" s="162"/>
      <c r="I58" s="160"/>
      <c r="J58" s="160"/>
      <c r="K58" s="159"/>
      <c r="L58" s="163"/>
      <c r="M58" s="163"/>
    </row>
    <row r="59" spans="1:13" s="2" customFormat="1" ht="11.25">
      <c r="A59" s="2" t="s">
        <v>398</v>
      </c>
      <c r="E59" s="35" t="s">
        <v>452</v>
      </c>
      <c r="F59" s="160">
        <v>43911</v>
      </c>
      <c r="G59" s="160">
        <v>39468</v>
      </c>
      <c r="H59" s="171">
        <f t="shared" si="6"/>
        <v>-10.11819361891098</v>
      </c>
      <c r="I59" s="160">
        <v>4149</v>
      </c>
      <c r="J59" s="160">
        <v>2274</v>
      </c>
      <c r="K59" s="162">
        <f>J59*100/I59-100</f>
        <v>-45.191612436731745</v>
      </c>
      <c r="L59" s="163">
        <f>I59*100/F59</f>
        <v>9.448657511785202</v>
      </c>
      <c r="M59" s="163">
        <f>J59*100/G59</f>
        <v>5.761629674673153</v>
      </c>
    </row>
    <row r="60" spans="5:13" s="2" customFormat="1" ht="11.25">
      <c r="E60" s="35" t="s">
        <v>453</v>
      </c>
      <c r="F60" s="160">
        <v>28463</v>
      </c>
      <c r="G60" s="160">
        <v>25395</v>
      </c>
      <c r="H60" s="171">
        <f t="shared" si="6"/>
        <v>-10.778905948072932</v>
      </c>
      <c r="I60" s="160">
        <v>2331</v>
      </c>
      <c r="J60" s="160">
        <v>1039</v>
      </c>
      <c r="K60" s="162">
        <f>J60*100/I60-100</f>
        <v>-55.426855426855425</v>
      </c>
      <c r="L60" s="163">
        <f>I60*100/F60</f>
        <v>8.189579454028037</v>
      </c>
      <c r="M60" s="163">
        <f>J60*100/G60</f>
        <v>4.091356566253199</v>
      </c>
    </row>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sheetData>
  <printOptions/>
  <pageMargins left="0.5905511811023623" right="0.5905511811023623" top="0.3937007874015748" bottom="0.7874015748031497" header="0.5118110236220472" footer="0.511811023622047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S47"/>
  <sheetViews>
    <sheetView workbookViewId="0" topLeftCell="A1">
      <selection activeCell="E15" sqref="E15"/>
    </sheetView>
  </sheetViews>
  <sheetFormatPr defaultColWidth="11.421875" defaultRowHeight="12.75"/>
  <cols>
    <col min="1" max="1" width="5.28125" style="0" customWidth="1"/>
    <col min="2" max="3" width="1.7109375" style="0" customWidth="1"/>
    <col min="5" max="5" width="23.140625" style="0" customWidth="1"/>
    <col min="6" max="17" width="9.7109375" style="0" customWidth="1"/>
    <col min="18" max="18" width="11.28125" style="0" customWidth="1"/>
    <col min="19" max="19" width="5.28125" style="0" customWidth="1"/>
  </cols>
  <sheetData>
    <row r="1" spans="1:19" ht="12" customHeight="1">
      <c r="A1" s="4" t="str">
        <f>"- 16 -"</f>
        <v>- 16 -</v>
      </c>
      <c r="B1" s="4"/>
      <c r="C1" s="4"/>
      <c r="D1" s="4"/>
      <c r="E1" s="4"/>
      <c r="F1" s="4"/>
      <c r="G1" s="4"/>
      <c r="H1" s="4"/>
      <c r="I1" s="4"/>
      <c r="J1" s="4" t="str">
        <f>"- 17 -"</f>
        <v>- 17 -</v>
      </c>
      <c r="K1" s="4"/>
      <c r="L1" s="4"/>
      <c r="M1" s="4"/>
      <c r="N1" s="4"/>
      <c r="O1" s="4"/>
      <c r="P1" s="4"/>
      <c r="Q1" s="4"/>
      <c r="R1" s="4"/>
      <c r="S1" s="4"/>
    </row>
    <row r="2" spans="1:19" s="96" customFormat="1" ht="6" customHeight="1">
      <c r="A2" s="1"/>
      <c r="B2" s="1"/>
      <c r="C2" s="1"/>
      <c r="D2" s="1"/>
      <c r="E2" s="5"/>
      <c r="F2" s="1"/>
      <c r="G2" s="1"/>
      <c r="H2" s="1"/>
      <c r="I2" s="1"/>
      <c r="J2" s="1"/>
      <c r="K2" s="1"/>
      <c r="L2" s="1"/>
      <c r="M2" s="1"/>
      <c r="N2" s="1"/>
      <c r="O2" s="1"/>
      <c r="P2" s="1"/>
      <c r="Q2" s="1"/>
      <c r="R2" s="1"/>
      <c r="S2" s="1"/>
    </row>
    <row r="3" spans="1:19" s="96" customFormat="1" ht="6" customHeight="1">
      <c r="A3" s="1"/>
      <c r="B3" s="1"/>
      <c r="C3" s="1"/>
      <c r="D3" s="1"/>
      <c r="E3" s="5"/>
      <c r="F3" s="1"/>
      <c r="G3" s="1"/>
      <c r="H3" s="1"/>
      <c r="I3" s="1"/>
      <c r="J3" s="1"/>
      <c r="K3" s="1"/>
      <c r="L3" s="1"/>
      <c r="M3" s="1"/>
      <c r="N3" s="1"/>
      <c r="O3" s="1"/>
      <c r="P3" s="1"/>
      <c r="Q3" s="1"/>
      <c r="R3" s="1"/>
      <c r="S3" s="1"/>
    </row>
    <row r="4" spans="3:19" s="96" customFormat="1" ht="12.75">
      <c r="C4" s="106"/>
      <c r="D4" s="106"/>
      <c r="E4" s="172"/>
      <c r="G4" s="173"/>
      <c r="H4" s="173"/>
      <c r="I4" s="173"/>
      <c r="J4" s="173" t="s">
        <v>572</v>
      </c>
      <c r="K4" s="106" t="s">
        <v>573</v>
      </c>
      <c r="L4" s="106"/>
      <c r="M4" s="106"/>
      <c r="N4" s="106"/>
      <c r="O4" s="106"/>
      <c r="P4" s="106"/>
      <c r="Q4" s="106"/>
      <c r="R4" s="106"/>
      <c r="S4" s="106"/>
    </row>
    <row r="5" spans="1:19" s="96" customFormat="1" ht="6" customHeight="1">
      <c r="A5" s="1"/>
      <c r="B5" s="1"/>
      <c r="C5" s="1"/>
      <c r="D5" s="1"/>
      <c r="E5" s="5"/>
      <c r="F5" s="1"/>
      <c r="G5" s="1"/>
      <c r="H5" s="1"/>
      <c r="I5" s="1"/>
      <c r="J5" s="1"/>
      <c r="K5" s="1"/>
      <c r="L5" s="1"/>
      <c r="M5" s="1"/>
      <c r="N5" s="1"/>
      <c r="O5" s="1"/>
      <c r="P5" s="1"/>
      <c r="Q5" s="1"/>
      <c r="R5" s="1"/>
      <c r="S5" s="1"/>
    </row>
    <row r="6" spans="1:19" s="96" customFormat="1" ht="11.25" customHeight="1" thickBot="1">
      <c r="A6" s="23"/>
      <c r="B6" s="23"/>
      <c r="C6" s="23"/>
      <c r="D6" s="23"/>
      <c r="E6" s="174"/>
      <c r="F6" s="23"/>
      <c r="G6" s="23"/>
      <c r="H6" s="23"/>
      <c r="I6" s="23"/>
      <c r="J6" s="23"/>
      <c r="K6" s="23"/>
      <c r="L6" s="23"/>
      <c r="M6" s="23"/>
      <c r="N6" s="23"/>
      <c r="O6" s="23"/>
      <c r="P6" s="23"/>
      <c r="Q6" s="23"/>
      <c r="R6" s="23"/>
      <c r="S6" s="23"/>
    </row>
    <row r="7" spans="1:19" s="96" customFormat="1" ht="10.5" customHeight="1">
      <c r="A7" s="175"/>
      <c r="B7" s="24"/>
      <c r="C7" s="24"/>
      <c r="D7" s="24"/>
      <c r="E7" s="176"/>
      <c r="F7" s="27"/>
      <c r="G7" s="27"/>
      <c r="H7" s="27"/>
      <c r="I7" s="41"/>
      <c r="J7" s="24"/>
      <c r="K7" s="24"/>
      <c r="L7" s="24"/>
      <c r="M7" s="143"/>
      <c r="N7" s="24"/>
      <c r="O7" s="24"/>
      <c r="P7" s="24"/>
      <c r="Q7" s="24"/>
      <c r="R7" s="177"/>
      <c r="S7" s="24"/>
    </row>
    <row r="8" spans="1:19" s="96" customFormat="1" ht="10.5" customHeight="1">
      <c r="A8" s="178"/>
      <c r="B8" s="4"/>
      <c r="C8" s="4"/>
      <c r="D8" s="4"/>
      <c r="E8" s="179"/>
      <c r="F8" s="145"/>
      <c r="G8" s="29"/>
      <c r="H8" s="29"/>
      <c r="I8" s="42"/>
      <c r="J8" s="29"/>
      <c r="K8" s="29"/>
      <c r="L8" s="29"/>
      <c r="M8" s="42"/>
      <c r="N8" s="180"/>
      <c r="O8" s="29"/>
      <c r="P8" s="29"/>
      <c r="Q8" s="29"/>
      <c r="R8" s="148" t="s">
        <v>412</v>
      </c>
      <c r="S8" s="50"/>
    </row>
    <row r="9" spans="1:19" s="96" customFormat="1" ht="12.75" customHeight="1">
      <c r="A9" s="175"/>
      <c r="B9" s="1"/>
      <c r="C9" s="1"/>
      <c r="D9" s="1"/>
      <c r="E9" s="179"/>
      <c r="F9" s="50"/>
      <c r="G9" s="44" t="s">
        <v>574</v>
      </c>
      <c r="H9" s="50"/>
      <c r="I9" s="44"/>
      <c r="J9" s="24"/>
      <c r="K9" s="74" t="s">
        <v>574</v>
      </c>
      <c r="L9" s="24"/>
      <c r="M9" s="30"/>
      <c r="N9" s="24"/>
      <c r="O9" s="44" t="s">
        <v>574</v>
      </c>
      <c r="P9" s="24"/>
      <c r="Q9" s="30"/>
      <c r="R9" s="148" t="s">
        <v>575</v>
      </c>
      <c r="S9" s="24"/>
    </row>
    <row r="10" spans="1:19" s="96" customFormat="1" ht="12.75" customHeight="1">
      <c r="A10" s="175"/>
      <c r="B10" s="1"/>
      <c r="C10" s="1"/>
      <c r="D10" s="1"/>
      <c r="E10" s="179"/>
      <c r="F10" s="50" t="s">
        <v>529</v>
      </c>
      <c r="G10" s="148" t="s">
        <v>576</v>
      </c>
      <c r="H10" s="50" t="s">
        <v>430</v>
      </c>
      <c r="I10" s="148" t="s">
        <v>431</v>
      </c>
      <c r="J10" s="50" t="s">
        <v>435</v>
      </c>
      <c r="K10" s="178" t="s">
        <v>576</v>
      </c>
      <c r="L10" s="50" t="s">
        <v>430</v>
      </c>
      <c r="M10" s="148" t="s">
        <v>431</v>
      </c>
      <c r="N10" s="50" t="s">
        <v>435</v>
      </c>
      <c r="O10" s="148" t="s">
        <v>576</v>
      </c>
      <c r="P10" s="50" t="s">
        <v>430</v>
      </c>
      <c r="Q10" s="148" t="s">
        <v>431</v>
      </c>
      <c r="R10" s="148" t="s">
        <v>577</v>
      </c>
      <c r="S10" s="24"/>
    </row>
    <row r="11" spans="1:19" s="96" customFormat="1" ht="12.75" customHeight="1" thickBot="1">
      <c r="A11" s="175"/>
      <c r="B11" s="1"/>
      <c r="C11" s="1"/>
      <c r="D11" s="1"/>
      <c r="E11" s="179"/>
      <c r="F11" s="24"/>
      <c r="G11" s="48" t="s">
        <v>578</v>
      </c>
      <c r="H11" s="24"/>
      <c r="I11" s="32"/>
      <c r="J11" s="24"/>
      <c r="K11" s="78" t="s">
        <v>578</v>
      </c>
      <c r="L11" s="24"/>
      <c r="M11" s="32"/>
      <c r="N11" s="24"/>
      <c r="O11" s="48" t="s">
        <v>578</v>
      </c>
      <c r="P11" s="24"/>
      <c r="Q11" s="32"/>
      <c r="R11" s="32"/>
      <c r="S11" s="24"/>
    </row>
    <row r="12" spans="1:19" s="96" customFormat="1" ht="7.5" customHeight="1">
      <c r="A12" s="79"/>
      <c r="B12" s="34"/>
      <c r="C12" s="34"/>
      <c r="D12" s="34"/>
      <c r="E12" s="176"/>
      <c r="F12" s="34"/>
      <c r="G12" s="34"/>
      <c r="H12" s="34"/>
      <c r="I12" s="34"/>
      <c r="J12" s="34"/>
      <c r="K12" s="34"/>
      <c r="L12" s="34"/>
      <c r="M12" s="34"/>
      <c r="N12" s="34"/>
      <c r="O12" s="34"/>
      <c r="P12" s="34"/>
      <c r="Q12" s="34"/>
      <c r="R12" s="143"/>
      <c r="S12" s="34"/>
    </row>
    <row r="13" spans="1:19" s="2" customFormat="1" ht="9.75" customHeight="1">
      <c r="A13" s="181">
        <v>1</v>
      </c>
      <c r="B13" s="2" t="s">
        <v>393</v>
      </c>
      <c r="E13" s="35"/>
      <c r="F13" s="182">
        <v>119593</v>
      </c>
      <c r="G13" s="182">
        <v>36859</v>
      </c>
      <c r="H13" s="182">
        <v>68525</v>
      </c>
      <c r="I13" s="182">
        <v>14209</v>
      </c>
      <c r="J13" s="183">
        <v>79782</v>
      </c>
      <c r="K13" s="184">
        <v>30509</v>
      </c>
      <c r="L13" s="184">
        <v>39478</v>
      </c>
      <c r="M13" s="184">
        <v>9795</v>
      </c>
      <c r="N13" s="184">
        <v>39811</v>
      </c>
      <c r="O13" s="184">
        <v>6350</v>
      </c>
      <c r="P13" s="184">
        <v>29047</v>
      </c>
      <c r="Q13" s="185">
        <v>4414</v>
      </c>
      <c r="R13" s="186">
        <v>5655</v>
      </c>
      <c r="S13" s="187">
        <v>1</v>
      </c>
    </row>
    <row r="14" spans="1:19" s="1" customFormat="1" ht="5.25" customHeight="1">
      <c r="A14" s="188"/>
      <c r="E14" s="28"/>
      <c r="F14" s="189"/>
      <c r="G14" s="189"/>
      <c r="H14" s="189"/>
      <c r="I14" s="189"/>
      <c r="J14" s="189"/>
      <c r="K14" s="189"/>
      <c r="L14" s="189"/>
      <c r="M14" s="189"/>
      <c r="N14" s="189"/>
      <c r="O14" s="189"/>
      <c r="P14" s="189"/>
      <c r="Q14" s="189"/>
      <c r="R14" s="190"/>
      <c r="S14" s="191"/>
    </row>
    <row r="15" spans="1:19" s="1" customFormat="1" ht="9.75" customHeight="1">
      <c r="A15" s="188">
        <v>2</v>
      </c>
      <c r="C15" s="1" t="s">
        <v>451</v>
      </c>
      <c r="E15" s="28"/>
      <c r="F15" s="192">
        <v>100683</v>
      </c>
      <c r="G15" s="192">
        <v>31131</v>
      </c>
      <c r="H15" s="192">
        <v>58781</v>
      </c>
      <c r="I15" s="192">
        <v>10771</v>
      </c>
      <c r="J15" s="193">
        <v>63733</v>
      </c>
      <c r="K15" s="189">
        <v>24900</v>
      </c>
      <c r="L15" s="189">
        <v>31930</v>
      </c>
      <c r="M15" s="189">
        <v>6903</v>
      </c>
      <c r="N15" s="189">
        <v>36950</v>
      </c>
      <c r="O15" s="189">
        <v>6231</v>
      </c>
      <c r="P15" s="189">
        <v>26851</v>
      </c>
      <c r="Q15" s="194">
        <v>3868</v>
      </c>
      <c r="R15" s="190">
        <v>4934</v>
      </c>
      <c r="S15" s="191">
        <v>2</v>
      </c>
    </row>
    <row r="16" spans="1:19" s="1" customFormat="1" ht="9.75" customHeight="1">
      <c r="A16" s="188">
        <v>3</v>
      </c>
      <c r="D16" s="1" t="s">
        <v>395</v>
      </c>
      <c r="E16" s="28"/>
      <c r="F16" s="192">
        <v>65296</v>
      </c>
      <c r="G16" s="192">
        <v>28148</v>
      </c>
      <c r="H16" s="192">
        <v>34143</v>
      </c>
      <c r="I16" s="192">
        <v>3005</v>
      </c>
      <c r="J16" s="193">
        <v>42139</v>
      </c>
      <c r="K16" s="189">
        <v>22083</v>
      </c>
      <c r="L16" s="189">
        <v>17290</v>
      </c>
      <c r="M16" s="189">
        <v>2766</v>
      </c>
      <c r="N16" s="189">
        <v>23157</v>
      </c>
      <c r="O16" s="189">
        <v>6065</v>
      </c>
      <c r="P16" s="189">
        <v>16853</v>
      </c>
      <c r="Q16" s="194">
        <v>239</v>
      </c>
      <c r="R16" s="190">
        <v>2842</v>
      </c>
      <c r="S16" s="191">
        <v>3</v>
      </c>
    </row>
    <row r="17" spans="1:19" s="1" customFormat="1" ht="11.25" customHeight="1">
      <c r="A17" s="188">
        <v>4</v>
      </c>
      <c r="D17" s="1" t="s">
        <v>579</v>
      </c>
      <c r="E17" s="28"/>
      <c r="F17" s="192">
        <v>35387</v>
      </c>
      <c r="G17" s="192">
        <v>2983</v>
      </c>
      <c r="H17" s="192">
        <v>24638</v>
      </c>
      <c r="I17" s="192">
        <v>7766</v>
      </c>
      <c r="J17" s="193">
        <v>21594</v>
      </c>
      <c r="K17" s="189">
        <v>2817</v>
      </c>
      <c r="L17" s="189">
        <v>14640</v>
      </c>
      <c r="M17" s="189">
        <v>4137</v>
      </c>
      <c r="N17" s="189">
        <v>13793</v>
      </c>
      <c r="O17" s="189">
        <v>166</v>
      </c>
      <c r="P17" s="189">
        <v>9998</v>
      </c>
      <c r="Q17" s="194">
        <v>3629</v>
      </c>
      <c r="R17" s="190">
        <v>2092</v>
      </c>
      <c r="S17" s="191">
        <v>4</v>
      </c>
    </row>
    <row r="18" spans="1:19" s="1" customFormat="1" ht="4.5" customHeight="1">
      <c r="A18" s="188"/>
      <c r="E18" s="28"/>
      <c r="F18" s="192"/>
      <c r="G18" s="192"/>
      <c r="H18" s="192"/>
      <c r="I18" s="192"/>
      <c r="J18" s="193"/>
      <c r="K18" s="189"/>
      <c r="L18" s="189"/>
      <c r="M18" s="189"/>
      <c r="N18" s="189"/>
      <c r="O18" s="189"/>
      <c r="P18" s="189"/>
      <c r="Q18" s="194"/>
      <c r="R18" s="175"/>
      <c r="S18" s="191"/>
    </row>
    <row r="19" spans="1:19" s="1" customFormat="1" ht="12" customHeight="1">
      <c r="A19" s="188">
        <v>5</v>
      </c>
      <c r="C19" s="1" t="s">
        <v>595</v>
      </c>
      <c r="E19" s="28"/>
      <c r="F19" s="192">
        <v>2734</v>
      </c>
      <c r="G19" s="192">
        <v>21</v>
      </c>
      <c r="H19" s="192">
        <v>1544</v>
      </c>
      <c r="I19" s="192">
        <v>1169</v>
      </c>
      <c r="J19" s="193">
        <v>2151</v>
      </c>
      <c r="K19" s="189">
        <v>20</v>
      </c>
      <c r="L19" s="189">
        <v>1181</v>
      </c>
      <c r="M19" s="189">
        <v>950</v>
      </c>
      <c r="N19" s="189">
        <v>583</v>
      </c>
      <c r="O19" s="189">
        <v>1</v>
      </c>
      <c r="P19" s="189">
        <v>363</v>
      </c>
      <c r="Q19" s="194">
        <v>219</v>
      </c>
      <c r="R19" s="190">
        <v>166</v>
      </c>
      <c r="S19" s="191">
        <v>5</v>
      </c>
    </row>
    <row r="20" spans="1:19" s="1" customFormat="1" ht="9.75" customHeight="1">
      <c r="A20" s="188">
        <v>6</v>
      </c>
      <c r="D20" s="1" t="s">
        <v>395</v>
      </c>
      <c r="E20" s="28"/>
      <c r="F20" s="192">
        <v>346</v>
      </c>
      <c r="G20" s="192">
        <v>11</v>
      </c>
      <c r="H20" s="192">
        <v>254</v>
      </c>
      <c r="I20" s="192">
        <v>81</v>
      </c>
      <c r="J20" s="193">
        <v>277</v>
      </c>
      <c r="K20" s="189">
        <v>10</v>
      </c>
      <c r="L20" s="189">
        <v>210</v>
      </c>
      <c r="M20" s="189">
        <v>57</v>
      </c>
      <c r="N20" s="189">
        <v>69</v>
      </c>
      <c r="O20" s="189">
        <v>1</v>
      </c>
      <c r="P20" s="189">
        <v>44</v>
      </c>
      <c r="Q20" s="194">
        <v>24</v>
      </c>
      <c r="R20" s="190">
        <v>29</v>
      </c>
      <c r="S20" s="191">
        <v>6</v>
      </c>
    </row>
    <row r="21" spans="1:19" s="1" customFormat="1" ht="9.75" customHeight="1">
      <c r="A21" s="188">
        <v>7</v>
      </c>
      <c r="D21" s="1" t="s">
        <v>398</v>
      </c>
      <c r="E21" s="28"/>
      <c r="F21" s="192">
        <v>2388</v>
      </c>
      <c r="G21" s="192">
        <v>10</v>
      </c>
      <c r="H21" s="192">
        <v>1290</v>
      </c>
      <c r="I21" s="192">
        <v>1088</v>
      </c>
      <c r="J21" s="193">
        <v>1874</v>
      </c>
      <c r="K21" s="189">
        <v>10</v>
      </c>
      <c r="L21" s="189">
        <v>971</v>
      </c>
      <c r="M21" s="189">
        <v>893</v>
      </c>
      <c r="N21" s="189">
        <v>514</v>
      </c>
      <c r="O21" s="195" t="s">
        <v>491</v>
      </c>
      <c r="P21" s="189">
        <v>319</v>
      </c>
      <c r="Q21" s="194">
        <v>195</v>
      </c>
      <c r="R21" s="190">
        <v>137</v>
      </c>
      <c r="S21" s="191">
        <v>7</v>
      </c>
    </row>
    <row r="22" spans="1:19" s="1" customFormat="1" ht="5.25" customHeight="1">
      <c r="A22" s="188"/>
      <c r="E22" s="28"/>
      <c r="F22" s="192"/>
      <c r="G22" s="192"/>
      <c r="H22" s="192"/>
      <c r="I22" s="192"/>
      <c r="J22" s="193"/>
      <c r="K22" s="189"/>
      <c r="L22" s="189"/>
      <c r="M22" s="189"/>
      <c r="N22" s="189"/>
      <c r="O22" s="189"/>
      <c r="P22" s="189"/>
      <c r="Q22" s="194"/>
      <c r="R22" s="190"/>
      <c r="S22" s="191"/>
    </row>
    <row r="23" spans="1:19" s="1" customFormat="1" ht="12" customHeight="1">
      <c r="A23" s="188">
        <v>8</v>
      </c>
      <c r="C23" s="1" t="s">
        <v>417</v>
      </c>
      <c r="E23" s="28"/>
      <c r="F23" s="192">
        <v>6196</v>
      </c>
      <c r="G23" s="192">
        <v>112</v>
      </c>
      <c r="H23" s="192">
        <v>5584</v>
      </c>
      <c r="I23" s="192">
        <v>500</v>
      </c>
      <c r="J23" s="193">
        <v>4612</v>
      </c>
      <c r="K23" s="189">
        <v>109</v>
      </c>
      <c r="L23" s="189">
        <v>4187</v>
      </c>
      <c r="M23" s="189">
        <v>316</v>
      </c>
      <c r="N23" s="189">
        <v>1584</v>
      </c>
      <c r="O23" s="195" t="s">
        <v>580</v>
      </c>
      <c r="P23" s="189">
        <v>1397</v>
      </c>
      <c r="Q23" s="194">
        <v>184</v>
      </c>
      <c r="R23" s="190">
        <v>231</v>
      </c>
      <c r="S23" s="191">
        <v>8</v>
      </c>
    </row>
    <row r="24" spans="1:19" s="1" customFormat="1" ht="9.75" customHeight="1">
      <c r="A24" s="188">
        <v>9</v>
      </c>
      <c r="D24" s="1" t="s">
        <v>395</v>
      </c>
      <c r="E24" s="28"/>
      <c r="F24" s="192">
        <v>4503</v>
      </c>
      <c r="G24" s="192">
        <v>112</v>
      </c>
      <c r="H24" s="192">
        <v>3999</v>
      </c>
      <c r="I24" s="192">
        <v>392</v>
      </c>
      <c r="J24" s="193">
        <v>3335</v>
      </c>
      <c r="K24" s="189">
        <v>109</v>
      </c>
      <c r="L24" s="189">
        <v>2974</v>
      </c>
      <c r="M24" s="189">
        <v>252</v>
      </c>
      <c r="N24" s="189">
        <v>1168</v>
      </c>
      <c r="O24" s="195" t="s">
        <v>580</v>
      </c>
      <c r="P24" s="189">
        <v>1025</v>
      </c>
      <c r="Q24" s="194">
        <v>140</v>
      </c>
      <c r="R24" s="190">
        <v>188</v>
      </c>
      <c r="S24" s="191">
        <v>9</v>
      </c>
    </row>
    <row r="25" spans="1:19" s="1" customFormat="1" ht="9.75" customHeight="1">
      <c r="A25" s="85">
        <v>10</v>
      </c>
      <c r="D25" s="1" t="s">
        <v>398</v>
      </c>
      <c r="E25" s="28"/>
      <c r="F25" s="192">
        <v>1693</v>
      </c>
      <c r="G25" s="196" t="s">
        <v>491</v>
      </c>
      <c r="H25" s="192">
        <v>1585</v>
      </c>
      <c r="I25" s="192">
        <v>108</v>
      </c>
      <c r="J25" s="193">
        <v>1277</v>
      </c>
      <c r="K25" s="195" t="s">
        <v>491</v>
      </c>
      <c r="L25" s="189">
        <v>1213</v>
      </c>
      <c r="M25" s="189">
        <v>64</v>
      </c>
      <c r="N25" s="189">
        <v>416</v>
      </c>
      <c r="O25" s="195" t="s">
        <v>491</v>
      </c>
      <c r="P25" s="189">
        <v>372</v>
      </c>
      <c r="Q25" s="194">
        <v>44</v>
      </c>
      <c r="R25" s="190">
        <v>43</v>
      </c>
      <c r="S25" s="191">
        <v>10</v>
      </c>
    </row>
    <row r="26" spans="1:19" s="1" customFormat="1" ht="4.5" customHeight="1">
      <c r="A26" s="85"/>
      <c r="E26" s="28"/>
      <c r="F26" s="192"/>
      <c r="G26" s="189"/>
      <c r="H26" s="192"/>
      <c r="I26" s="192"/>
      <c r="J26" s="193"/>
      <c r="K26" s="189"/>
      <c r="L26" s="189"/>
      <c r="M26" s="189"/>
      <c r="N26" s="189"/>
      <c r="O26" s="195"/>
      <c r="P26" s="189"/>
      <c r="Q26" s="194"/>
      <c r="R26" s="190"/>
      <c r="S26" s="191"/>
    </row>
    <row r="27" spans="1:19" s="1" customFormat="1" ht="9.75" customHeight="1">
      <c r="A27" s="85">
        <v>11</v>
      </c>
      <c r="C27" s="1" t="s">
        <v>400</v>
      </c>
      <c r="E27" s="28"/>
      <c r="F27" s="192">
        <v>2180</v>
      </c>
      <c r="G27" s="192">
        <v>7</v>
      </c>
      <c r="H27" s="192">
        <v>1183</v>
      </c>
      <c r="I27" s="192">
        <v>990</v>
      </c>
      <c r="J27" s="193">
        <v>1917</v>
      </c>
      <c r="K27" s="189">
        <v>6</v>
      </c>
      <c r="L27" s="189">
        <v>967</v>
      </c>
      <c r="M27" s="189">
        <v>944</v>
      </c>
      <c r="N27" s="189">
        <v>263</v>
      </c>
      <c r="O27" s="195" t="s">
        <v>581</v>
      </c>
      <c r="P27" s="189">
        <v>216</v>
      </c>
      <c r="Q27" s="194">
        <v>46</v>
      </c>
      <c r="R27" s="190">
        <v>91</v>
      </c>
      <c r="S27" s="191">
        <v>11</v>
      </c>
    </row>
    <row r="28" spans="1:19" s="1" customFormat="1" ht="5.25" customHeight="1">
      <c r="A28" s="85"/>
      <c r="E28" s="28"/>
      <c r="F28" s="189"/>
      <c r="G28" s="192"/>
      <c r="H28" s="189"/>
      <c r="I28" s="189"/>
      <c r="J28" s="193"/>
      <c r="K28" s="189"/>
      <c r="L28" s="189"/>
      <c r="M28" s="189"/>
      <c r="N28" s="189"/>
      <c r="O28" s="189"/>
      <c r="P28" s="189"/>
      <c r="Q28" s="194"/>
      <c r="R28" s="175"/>
      <c r="S28" s="191"/>
    </row>
    <row r="29" spans="1:19" s="1" customFormat="1" ht="10.5" customHeight="1">
      <c r="A29" s="85">
        <v>12</v>
      </c>
      <c r="C29" s="1" t="s">
        <v>582</v>
      </c>
      <c r="E29" s="28"/>
      <c r="G29" s="192"/>
      <c r="J29" s="193"/>
      <c r="K29" s="189"/>
      <c r="L29" s="189"/>
      <c r="M29" s="189"/>
      <c r="N29" s="189"/>
      <c r="O29" s="189"/>
      <c r="P29" s="189"/>
      <c r="Q29" s="194"/>
      <c r="R29" s="197"/>
      <c r="S29" s="191">
        <v>12</v>
      </c>
    </row>
    <row r="30" spans="1:19" s="1" customFormat="1" ht="12" customHeight="1">
      <c r="A30" s="85"/>
      <c r="D30" s="1" t="s">
        <v>596</v>
      </c>
      <c r="E30" s="28"/>
      <c r="F30" s="192">
        <v>7800</v>
      </c>
      <c r="G30" s="192">
        <v>5588</v>
      </c>
      <c r="H30" s="192">
        <v>1433</v>
      </c>
      <c r="I30" s="192">
        <v>779</v>
      </c>
      <c r="J30" s="193">
        <v>7369</v>
      </c>
      <c r="K30" s="189">
        <v>5474</v>
      </c>
      <c r="L30" s="189">
        <v>1213</v>
      </c>
      <c r="M30" s="189">
        <v>682</v>
      </c>
      <c r="N30" s="189">
        <v>431</v>
      </c>
      <c r="O30" s="189">
        <v>114</v>
      </c>
      <c r="P30" s="189">
        <v>220</v>
      </c>
      <c r="Q30" s="194">
        <v>97</v>
      </c>
      <c r="R30" s="197" t="s">
        <v>583</v>
      </c>
      <c r="S30" s="191"/>
    </row>
    <row r="31" spans="1:19" s="1" customFormat="1" ht="5.25" customHeight="1">
      <c r="A31" s="85"/>
      <c r="E31" s="28"/>
      <c r="F31" s="189"/>
      <c r="G31" s="192"/>
      <c r="H31" s="189"/>
      <c r="I31" s="189"/>
      <c r="J31" s="193"/>
      <c r="K31" s="189"/>
      <c r="L31" s="189"/>
      <c r="M31" s="189"/>
      <c r="N31" s="189"/>
      <c r="O31" s="189"/>
      <c r="P31" s="189"/>
      <c r="Q31" s="194"/>
      <c r="R31" s="175"/>
      <c r="S31" s="191"/>
    </row>
    <row r="32" spans="1:19" s="2" customFormat="1" ht="9.75" customHeight="1">
      <c r="A32" s="198">
        <v>13</v>
      </c>
      <c r="B32" s="2" t="s">
        <v>402</v>
      </c>
      <c r="E32" s="35"/>
      <c r="F32" s="182">
        <v>12103</v>
      </c>
      <c r="G32" s="182">
        <v>966</v>
      </c>
      <c r="H32" s="182">
        <v>10717</v>
      </c>
      <c r="I32" s="182">
        <v>420</v>
      </c>
      <c r="J32" s="183">
        <v>8174</v>
      </c>
      <c r="K32" s="199">
        <v>878</v>
      </c>
      <c r="L32" s="199">
        <v>6933</v>
      </c>
      <c r="M32" s="199">
        <v>363</v>
      </c>
      <c r="N32" s="199">
        <v>3929</v>
      </c>
      <c r="O32" s="199">
        <v>88</v>
      </c>
      <c r="P32" s="199">
        <v>3784</v>
      </c>
      <c r="Q32" s="200">
        <v>57</v>
      </c>
      <c r="R32" s="201" t="s">
        <v>584</v>
      </c>
      <c r="S32" s="187">
        <v>13</v>
      </c>
    </row>
    <row r="33" spans="1:19" s="1" customFormat="1" ht="7.5" customHeight="1">
      <c r="A33" s="85"/>
      <c r="E33" s="28"/>
      <c r="G33" s="192"/>
      <c r="J33" s="193"/>
      <c r="K33" s="189"/>
      <c r="L33" s="189"/>
      <c r="M33" s="189"/>
      <c r="N33" s="189"/>
      <c r="O33" s="189"/>
      <c r="P33" s="189"/>
      <c r="Q33" s="194"/>
      <c r="R33" s="175"/>
      <c r="S33" s="191"/>
    </row>
    <row r="34" spans="1:19" s="1" customFormat="1" ht="9.75" customHeight="1">
      <c r="A34" s="85">
        <v>14</v>
      </c>
      <c r="C34" s="1" t="s">
        <v>585</v>
      </c>
      <c r="E34" s="28"/>
      <c r="F34" s="192">
        <v>4152</v>
      </c>
      <c r="G34" s="192">
        <v>51</v>
      </c>
      <c r="H34" s="192">
        <v>4091</v>
      </c>
      <c r="I34" s="192">
        <v>10</v>
      </c>
      <c r="J34" s="193">
        <v>1469</v>
      </c>
      <c r="K34" s="189">
        <v>46</v>
      </c>
      <c r="L34" s="189">
        <v>1413</v>
      </c>
      <c r="M34" s="189">
        <v>10</v>
      </c>
      <c r="N34" s="189">
        <v>2683</v>
      </c>
      <c r="O34" s="189">
        <v>5</v>
      </c>
      <c r="P34" s="189">
        <v>2678</v>
      </c>
      <c r="Q34" s="202" t="s">
        <v>491</v>
      </c>
      <c r="R34" s="190">
        <v>299</v>
      </c>
      <c r="S34" s="191">
        <v>14</v>
      </c>
    </row>
    <row r="35" spans="1:19" s="1" customFormat="1" ht="7.5" customHeight="1">
      <c r="A35" s="85"/>
      <c r="E35" s="28"/>
      <c r="F35" s="192"/>
      <c r="G35" s="192"/>
      <c r="H35" s="192"/>
      <c r="I35" s="192"/>
      <c r="J35" s="193"/>
      <c r="K35" s="189"/>
      <c r="L35" s="189"/>
      <c r="M35" s="189"/>
      <c r="N35" s="189"/>
      <c r="O35" s="189"/>
      <c r="P35" s="189"/>
      <c r="Q35" s="194"/>
      <c r="R35" s="190"/>
      <c r="S35" s="191"/>
    </row>
    <row r="36" spans="1:19" s="1" customFormat="1" ht="9.75" customHeight="1">
      <c r="A36" s="85">
        <v>15</v>
      </c>
      <c r="C36" s="1" t="s">
        <v>586</v>
      </c>
      <c r="E36" s="28"/>
      <c r="R36" s="190"/>
      <c r="S36" s="191"/>
    </row>
    <row r="37" spans="1:19" s="1" customFormat="1" ht="10.5" customHeight="1">
      <c r="A37" s="85"/>
      <c r="D37" s="1" t="s">
        <v>587</v>
      </c>
      <c r="E37" s="28"/>
      <c r="F37" s="192">
        <v>723</v>
      </c>
      <c r="G37" s="192">
        <v>7</v>
      </c>
      <c r="H37" s="192">
        <v>457</v>
      </c>
      <c r="I37" s="192">
        <v>259</v>
      </c>
      <c r="J37" s="193">
        <v>651</v>
      </c>
      <c r="K37" s="189">
        <v>6</v>
      </c>
      <c r="L37" s="189">
        <v>402</v>
      </c>
      <c r="M37" s="189">
        <v>243</v>
      </c>
      <c r="N37" s="189">
        <v>72</v>
      </c>
      <c r="O37" s="195" t="s">
        <v>581</v>
      </c>
      <c r="P37" s="189">
        <v>55</v>
      </c>
      <c r="Q37" s="194">
        <v>16</v>
      </c>
      <c r="R37" s="190">
        <v>21</v>
      </c>
      <c r="S37" s="191">
        <v>15</v>
      </c>
    </row>
    <row r="38" spans="1:19" s="1" customFormat="1" ht="9.75" customHeight="1">
      <c r="A38" s="85">
        <v>16</v>
      </c>
      <c r="C38" s="1" t="s">
        <v>582</v>
      </c>
      <c r="E38" s="28"/>
      <c r="F38" s="192"/>
      <c r="G38" s="189"/>
      <c r="H38" s="192"/>
      <c r="I38" s="192"/>
      <c r="J38" s="193"/>
      <c r="K38" s="203"/>
      <c r="L38" s="189"/>
      <c r="M38" s="203"/>
      <c r="N38" s="189"/>
      <c r="O38" s="195"/>
      <c r="P38" s="203"/>
      <c r="Q38" s="194"/>
      <c r="R38" s="175"/>
      <c r="S38" s="191"/>
    </row>
    <row r="39" spans="1:19" s="1" customFormat="1" ht="9.75" customHeight="1">
      <c r="A39" s="85"/>
      <c r="D39" s="1" t="s">
        <v>588</v>
      </c>
      <c r="E39" s="28"/>
      <c r="F39" s="192">
        <v>7228</v>
      </c>
      <c r="G39" s="192">
        <v>908</v>
      </c>
      <c r="H39" s="192">
        <v>6169</v>
      </c>
      <c r="I39" s="192">
        <v>151</v>
      </c>
      <c r="J39" s="193">
        <v>6054</v>
      </c>
      <c r="K39" s="189">
        <v>826</v>
      </c>
      <c r="L39" s="189">
        <v>5118</v>
      </c>
      <c r="M39" s="189">
        <v>110</v>
      </c>
      <c r="N39" s="189">
        <v>1174</v>
      </c>
      <c r="O39" s="189">
        <v>82</v>
      </c>
      <c r="P39" s="189">
        <v>1051</v>
      </c>
      <c r="Q39" s="194">
        <v>41</v>
      </c>
      <c r="R39" s="190">
        <v>389</v>
      </c>
      <c r="S39" s="191">
        <v>16</v>
      </c>
    </row>
    <row r="40" spans="1:19" s="1" customFormat="1" ht="9.75" customHeight="1">
      <c r="A40" s="85"/>
      <c r="B40" s="1" t="s">
        <v>412</v>
      </c>
      <c r="E40" s="28"/>
      <c r="F40" s="192"/>
      <c r="G40" s="192"/>
      <c r="H40" s="192"/>
      <c r="I40" s="192"/>
      <c r="J40" s="193"/>
      <c r="K40" s="203"/>
      <c r="L40" s="189"/>
      <c r="M40" s="203"/>
      <c r="N40" s="189"/>
      <c r="O40" s="195"/>
      <c r="P40" s="203"/>
      <c r="Q40" s="194"/>
      <c r="R40" s="197"/>
      <c r="S40" s="191"/>
    </row>
    <row r="41" spans="1:19" s="1" customFormat="1" ht="9.75" customHeight="1">
      <c r="A41" s="85">
        <v>17</v>
      </c>
      <c r="B41" s="1" t="s">
        <v>589</v>
      </c>
      <c r="E41" s="28"/>
      <c r="R41" s="175"/>
      <c r="S41" s="191"/>
    </row>
    <row r="42" spans="1:19" s="1" customFormat="1" ht="9.75" customHeight="1">
      <c r="A42" s="85"/>
      <c r="C42" s="1" t="s">
        <v>590</v>
      </c>
      <c r="E42" s="28"/>
      <c r="F42" s="192">
        <v>27532</v>
      </c>
      <c r="G42" s="196" t="s">
        <v>491</v>
      </c>
      <c r="H42" s="192">
        <v>18158</v>
      </c>
      <c r="I42" s="192">
        <v>9374</v>
      </c>
      <c r="J42" s="193">
        <v>21961</v>
      </c>
      <c r="K42" s="203" t="s">
        <v>491</v>
      </c>
      <c r="L42" s="189">
        <v>14258</v>
      </c>
      <c r="M42" s="189">
        <v>7703</v>
      </c>
      <c r="N42" s="189">
        <v>5571</v>
      </c>
      <c r="O42" s="195" t="s">
        <v>491</v>
      </c>
      <c r="P42" s="189">
        <v>3900</v>
      </c>
      <c r="Q42" s="194">
        <v>1671</v>
      </c>
      <c r="R42" s="197" t="s">
        <v>591</v>
      </c>
      <c r="S42" s="191">
        <v>17</v>
      </c>
    </row>
    <row r="43" s="1" customFormat="1" ht="9.75" customHeight="1"/>
    <row r="44" s="1" customFormat="1" ht="9.75" customHeight="1">
      <c r="A44" s="1" t="s">
        <v>592</v>
      </c>
    </row>
    <row r="45" s="1" customFormat="1" ht="7.5" customHeight="1"/>
    <row r="46" s="1" customFormat="1" ht="9.75" customHeight="1"/>
    <row r="47" spans="1:11" s="1" customFormat="1" ht="12.75" customHeight="1">
      <c r="A47" s="716" t="s">
        <v>593</v>
      </c>
      <c r="B47" s="716"/>
      <c r="C47" s="716"/>
      <c r="D47" s="716"/>
      <c r="E47" s="716"/>
      <c r="F47" s="716"/>
      <c r="G47" s="716"/>
      <c r="H47" s="716"/>
      <c r="I47" s="716"/>
      <c r="J47" s="716"/>
      <c r="K47" s="106" t="s">
        <v>594</v>
      </c>
    </row>
    <row r="48" s="1" customFormat="1" ht="6.75" customHeight="1"/>
    <row r="49" s="1" customFormat="1" ht="9.75" customHeight="1"/>
    <row r="50" s="1" customFormat="1" ht="9.75" customHeight="1"/>
    <row r="51" s="1" customFormat="1" ht="9.75" customHeight="1"/>
    <row r="52" s="1" customFormat="1" ht="9.75" customHeight="1"/>
    <row r="53" s="1" customFormat="1" ht="9.75" customHeight="1"/>
    <row r="54" s="1" customFormat="1" ht="9.75" customHeight="1"/>
    <row r="55" s="1" customFormat="1" ht="9.75" customHeight="1"/>
    <row r="56" s="1" customFormat="1" ht="9.75" customHeight="1"/>
    <row r="57" s="1" customFormat="1" ht="9.75" customHeight="1"/>
    <row r="58" s="1" customFormat="1" ht="9.75" customHeight="1"/>
    <row r="59" s="1" customFormat="1" ht="9.75" customHeight="1"/>
    <row r="60" s="1" customFormat="1" ht="9.75" customHeight="1"/>
    <row r="61" s="1" customFormat="1" ht="9.75" customHeight="1"/>
    <row r="62" s="1" customFormat="1" ht="9.75" customHeight="1"/>
    <row r="63" s="1" customFormat="1" ht="9.75" customHeight="1"/>
    <row r="64" s="1" customFormat="1" ht="9.75" customHeight="1"/>
    <row r="65" s="1" customFormat="1" ht="9.75" customHeight="1"/>
    <row r="66" s="1" customFormat="1" ht="9.75" customHeight="1"/>
    <row r="67" s="1" customFormat="1" ht="9.75" customHeight="1"/>
    <row r="68" s="1" customFormat="1" ht="9.75" customHeight="1"/>
    <row r="69" s="1" customFormat="1" ht="9.75" customHeight="1"/>
    <row r="70" s="1" customFormat="1" ht="9.75" customHeight="1"/>
    <row r="71" s="1" customFormat="1" ht="9.75" customHeight="1"/>
    <row r="72" s="1" customFormat="1" ht="9.75" customHeight="1"/>
    <row r="73" s="1" customFormat="1" ht="9.75" customHeight="1"/>
    <row r="74" s="1" customFormat="1" ht="9.75" customHeight="1"/>
    <row r="75" s="1" customFormat="1" ht="9.75" customHeight="1"/>
    <row r="76" s="1" customFormat="1" ht="9.75" customHeight="1"/>
    <row r="77" s="1" customFormat="1" ht="9.75" customHeight="1"/>
    <row r="78" s="1" customFormat="1" ht="9.75" customHeight="1"/>
    <row r="79" s="1" customFormat="1" ht="9.75" customHeight="1"/>
    <row r="80" s="1" customFormat="1" ht="9.75" customHeight="1"/>
    <row r="81" s="1" customFormat="1" ht="9.75" customHeight="1"/>
    <row r="82" s="1" customFormat="1" ht="9.75" customHeight="1"/>
    <row r="83" s="1" customFormat="1" ht="9.75" customHeight="1"/>
    <row r="84" s="1" customFormat="1" ht="9.75" customHeight="1"/>
    <row r="85" s="1" customFormat="1" ht="9.75" customHeight="1"/>
    <row r="86" s="1" customFormat="1" ht="9.75" customHeight="1"/>
    <row r="87" s="1" customFormat="1" ht="9.75" customHeight="1"/>
    <row r="88" s="1" customFormat="1" ht="9.75" customHeight="1"/>
    <row r="89" s="1" customFormat="1" ht="9.75" customHeight="1"/>
    <row r="90" s="1" customFormat="1" ht="9.75" customHeight="1"/>
    <row r="91" s="1" customFormat="1" ht="9.75" customHeight="1"/>
    <row r="92" s="1" customFormat="1" ht="9.75" customHeight="1"/>
    <row r="93" s="1" customFormat="1" ht="9.75" customHeight="1"/>
    <row r="94" s="1" customFormat="1" ht="9.75" customHeight="1"/>
    <row r="95" s="1" customFormat="1" ht="9.75" customHeight="1"/>
    <row r="96" s="1" customFormat="1" ht="9.75" customHeight="1"/>
    <row r="97" s="1" customFormat="1" ht="9.75" customHeight="1"/>
    <row r="98" s="1" customFormat="1" ht="9.75" customHeight="1"/>
    <row r="99" s="1" customFormat="1" ht="9.75" customHeight="1"/>
    <row r="100" s="1" customFormat="1" ht="9.75" customHeight="1"/>
    <row r="101" s="1" customFormat="1" ht="9.75" customHeight="1"/>
    <row r="102" s="1" customFormat="1" ht="9.75" customHeight="1"/>
    <row r="103" s="1" customFormat="1" ht="9.75" customHeight="1"/>
    <row r="104" s="1" customFormat="1" ht="9.75" customHeight="1"/>
    <row r="105" s="1" customFormat="1" ht="9.75" customHeight="1"/>
    <row r="106" s="1" customFormat="1" ht="9.75" customHeight="1"/>
    <row r="107" s="1" customFormat="1" ht="9.75" customHeight="1"/>
    <row r="108" s="1" customFormat="1" ht="9.75" customHeight="1"/>
    <row r="109" s="1" customFormat="1" ht="9.75" customHeight="1"/>
    <row r="110" s="1" customFormat="1" ht="9.75" customHeight="1"/>
    <row r="111" s="1" customFormat="1" ht="9.75" customHeight="1"/>
    <row r="112" s="1" customFormat="1" ht="9.75" customHeight="1"/>
    <row r="113" s="1" customFormat="1" ht="9.75" customHeight="1"/>
    <row r="114" s="1" customFormat="1" ht="9.75" customHeight="1"/>
    <row r="115" s="1" customFormat="1" ht="9.75" customHeight="1"/>
    <row r="116" s="1" customFormat="1" ht="9.75" customHeight="1"/>
    <row r="117" s="1" customFormat="1" ht="9.75" customHeight="1"/>
    <row r="118" s="1" customFormat="1" ht="9.75" customHeight="1"/>
    <row r="119" s="1" customFormat="1" ht="9.75" customHeight="1"/>
    <row r="120" s="1" customFormat="1" ht="9.75" customHeight="1"/>
    <row r="121" s="1" customFormat="1" ht="9.75" customHeight="1"/>
    <row r="122" s="1" customFormat="1" ht="9.75" customHeight="1"/>
    <row r="123" s="1" customFormat="1" ht="9.75" customHeight="1"/>
    <row r="124" s="1" customFormat="1" ht="9.75" customHeight="1"/>
    <row r="125" s="1" customFormat="1" ht="9.75" customHeight="1"/>
    <row r="126" s="1" customFormat="1" ht="9.75" customHeight="1"/>
    <row r="127" s="1" customFormat="1" ht="9.75" customHeight="1"/>
    <row r="128" s="1" customFormat="1" ht="9.75" customHeight="1"/>
    <row r="129" s="1" customFormat="1" ht="9.75" customHeight="1"/>
    <row r="130" s="1" customFormat="1" ht="9.75" customHeight="1"/>
    <row r="131" s="1" customFormat="1" ht="9.75" customHeight="1"/>
    <row r="132" s="1" customFormat="1" ht="9.75" customHeight="1"/>
    <row r="133" s="96" customFormat="1" ht="9.75" customHeight="1"/>
    <row r="134" ht="9.75" customHeight="1"/>
    <row r="135" ht="9.75" customHeight="1"/>
    <row r="136" ht="9.75" customHeight="1"/>
    <row r="137" ht="9.75" customHeight="1"/>
    <row r="138" ht="9.75" customHeight="1"/>
    <row r="139" ht="9.75" customHeight="1"/>
    <row r="140" ht="9.75" customHeight="1"/>
    <row r="141" ht="9.75" customHeight="1"/>
  </sheetData>
  <mergeCells count="1">
    <mergeCell ref="A47:J47"/>
  </mergeCells>
  <printOptions/>
  <pageMargins left="0.5905511811023623" right="0.5905511811023623" top="0.3937007874015748" bottom="0.1968503937007874" header="0.5118110236220472" footer="0.511811023622047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P65"/>
  <sheetViews>
    <sheetView showGridLines="0" workbookViewId="0" topLeftCell="A1">
      <selection activeCell="C16" sqref="C16"/>
    </sheetView>
  </sheetViews>
  <sheetFormatPr defaultColWidth="11.421875" defaultRowHeight="12.75"/>
  <cols>
    <col min="1" max="1" width="5.00390625" style="0" customWidth="1"/>
    <col min="2" max="2" width="1.7109375" style="0" customWidth="1"/>
    <col min="3" max="3" width="28.8515625" style="0" customWidth="1"/>
    <col min="4" max="4" width="2.140625" style="0" customWidth="1"/>
    <col min="5" max="5" width="8.421875" style="0" customWidth="1"/>
    <col min="6" max="10" width="7.7109375" style="0" customWidth="1"/>
    <col min="11" max="11" width="6.7109375" style="0" customWidth="1"/>
    <col min="12" max="21" width="7.7109375" style="0" customWidth="1"/>
    <col min="22" max="22" width="5.140625" style="0" customWidth="1"/>
  </cols>
  <sheetData>
    <row r="1" spans="1:22" ht="12.75">
      <c r="A1" s="96"/>
      <c r="B1" s="96"/>
      <c r="C1" s="106" t="s">
        <v>597</v>
      </c>
      <c r="D1" s="106"/>
      <c r="F1" s="172"/>
      <c r="G1" s="172"/>
      <c r="H1" s="172"/>
      <c r="J1" s="106"/>
      <c r="K1" s="106"/>
      <c r="L1" s="106" t="s">
        <v>217</v>
      </c>
      <c r="N1" s="106"/>
      <c r="O1" s="106"/>
      <c r="P1" s="106"/>
      <c r="Q1" s="106"/>
      <c r="R1" s="106"/>
      <c r="S1" s="106"/>
      <c r="T1" s="106"/>
      <c r="U1" s="106"/>
      <c r="V1" s="106"/>
    </row>
    <row r="2" spans="1:22" ht="9.75" customHeight="1">
      <c r="A2" s="24"/>
      <c r="B2" s="24"/>
      <c r="C2" s="50"/>
      <c r="D2" s="50"/>
      <c r="E2" s="24"/>
      <c r="F2" s="50"/>
      <c r="G2" s="50"/>
      <c r="H2" s="50"/>
      <c r="I2" s="24"/>
      <c r="J2" s="24"/>
      <c r="K2" s="24"/>
      <c r="L2" s="24"/>
      <c r="M2" s="24"/>
      <c r="N2" s="24"/>
      <c r="O2" s="24"/>
      <c r="P2" s="24"/>
      <c r="Q2" s="24"/>
      <c r="R2" s="24"/>
      <c r="S2" s="24"/>
      <c r="T2" s="24"/>
      <c r="U2" s="24"/>
      <c r="V2" s="24"/>
    </row>
    <row r="3" spans="1:22" ht="9.75" customHeight="1" thickBot="1">
      <c r="A3" s="23"/>
      <c r="B3" s="23"/>
      <c r="C3" s="174"/>
      <c r="D3" s="174"/>
      <c r="E3" s="23"/>
      <c r="F3" s="174"/>
      <c r="G3" s="174"/>
      <c r="H3" s="174"/>
      <c r="I3" s="23"/>
      <c r="J3" s="23"/>
      <c r="K3" s="23"/>
      <c r="L3" s="23"/>
      <c r="M3" s="23"/>
      <c r="N3" s="23"/>
      <c r="O3" s="23"/>
      <c r="P3" s="23"/>
      <c r="Q3" s="23"/>
      <c r="R3" s="23"/>
      <c r="S3" s="23"/>
      <c r="T3" s="23"/>
      <c r="U3" s="23"/>
      <c r="V3" s="23"/>
    </row>
    <row r="4" spans="1:22" ht="12.75">
      <c r="A4" s="175"/>
      <c r="B4" s="24"/>
      <c r="C4" s="50"/>
      <c r="D4" s="176"/>
      <c r="E4" s="50"/>
      <c r="F4" s="204"/>
      <c r="G4" s="50"/>
      <c r="H4" s="50"/>
      <c r="I4" s="27"/>
      <c r="J4" s="27"/>
      <c r="K4" s="27"/>
      <c r="L4" s="27"/>
      <c r="M4" s="24"/>
      <c r="N4" s="24"/>
      <c r="O4" s="24"/>
      <c r="P4" s="24"/>
      <c r="Q4" s="205"/>
      <c r="R4" s="24"/>
      <c r="S4" s="206"/>
      <c r="T4" s="34"/>
      <c r="U4" s="143"/>
      <c r="V4" s="24"/>
    </row>
    <row r="5" spans="1:22" ht="12.75">
      <c r="A5" s="178"/>
      <c r="B5" s="4"/>
      <c r="C5" s="4"/>
      <c r="D5" s="71"/>
      <c r="E5" s="50"/>
      <c r="F5" s="148"/>
      <c r="G5" s="207"/>
      <c r="H5" s="129"/>
      <c r="I5" s="29"/>
      <c r="J5" s="29"/>
      <c r="K5" s="29"/>
      <c r="L5" s="29"/>
      <c r="M5" s="29"/>
      <c r="N5" s="29"/>
      <c r="O5" s="29"/>
      <c r="P5" s="29"/>
      <c r="Q5" s="208"/>
      <c r="R5" s="24"/>
      <c r="S5" s="180"/>
      <c r="T5" s="29"/>
      <c r="U5" s="42"/>
      <c r="V5" s="50"/>
    </row>
    <row r="6" spans="1:22" ht="12.75">
      <c r="A6" s="175"/>
      <c r="B6" s="1"/>
      <c r="C6" s="1"/>
      <c r="D6" s="28"/>
      <c r="E6" s="50"/>
      <c r="F6" s="148"/>
      <c r="G6" s="50"/>
      <c r="H6" s="44"/>
      <c r="I6" s="50"/>
      <c r="J6" s="44"/>
      <c r="K6" s="50"/>
      <c r="L6" s="50"/>
      <c r="M6" s="30"/>
      <c r="N6" s="30"/>
      <c r="O6" s="24"/>
      <c r="P6" s="30"/>
      <c r="Q6" s="148" t="s">
        <v>431</v>
      </c>
      <c r="R6" s="24"/>
      <c r="S6" s="30"/>
      <c r="T6" s="24"/>
      <c r="U6" s="30"/>
      <c r="V6" s="24"/>
    </row>
    <row r="7" spans="1:22" ht="12.75">
      <c r="A7" s="175"/>
      <c r="B7" s="1"/>
      <c r="C7" s="1"/>
      <c r="D7" s="28"/>
      <c r="E7" s="50"/>
      <c r="F7" s="148"/>
      <c r="G7" s="50"/>
      <c r="H7" s="209"/>
      <c r="I7" s="24"/>
      <c r="J7" s="211"/>
      <c r="K7" s="24"/>
      <c r="L7" s="24"/>
      <c r="M7" s="211"/>
      <c r="N7" s="211"/>
      <c r="O7" s="24"/>
      <c r="P7" s="211"/>
      <c r="Q7" s="208"/>
      <c r="R7" s="24"/>
      <c r="S7" s="208"/>
      <c r="T7" s="24"/>
      <c r="U7" s="208"/>
      <c r="V7" s="24"/>
    </row>
    <row r="8" spans="1:22" ht="13.5" thickBot="1">
      <c r="A8" s="175"/>
      <c r="B8" s="1"/>
      <c r="C8" s="1"/>
      <c r="D8" s="28"/>
      <c r="E8" s="50"/>
      <c r="F8" s="48"/>
      <c r="G8" s="50"/>
      <c r="H8" s="212" t="s">
        <v>598</v>
      </c>
      <c r="I8" s="213"/>
      <c r="J8" s="213"/>
      <c r="K8" s="213"/>
      <c r="L8" s="24"/>
      <c r="M8" s="212" t="s">
        <v>598</v>
      </c>
      <c r="N8" s="213"/>
      <c r="O8" s="213"/>
      <c r="P8" s="214"/>
      <c r="Q8" s="32"/>
      <c r="R8" s="24"/>
      <c r="S8" s="32"/>
      <c r="T8" s="24"/>
      <c r="U8" s="32"/>
      <c r="V8" s="24"/>
    </row>
    <row r="9" spans="1:22" s="25" customFormat="1" ht="9.75" customHeight="1">
      <c r="A9" s="79"/>
      <c r="B9" s="34"/>
      <c r="C9" s="34"/>
      <c r="D9" s="26"/>
      <c r="E9" s="34"/>
      <c r="F9" s="51"/>
      <c r="G9" s="51"/>
      <c r="H9" s="51"/>
      <c r="I9" s="34"/>
      <c r="J9" s="34"/>
      <c r="K9" s="34"/>
      <c r="L9" s="34"/>
      <c r="M9" s="34"/>
      <c r="N9" s="34"/>
      <c r="O9" s="34"/>
      <c r="P9" s="34"/>
      <c r="Q9" s="34"/>
      <c r="R9" s="34"/>
      <c r="S9" s="34"/>
      <c r="T9" s="34"/>
      <c r="U9" s="143"/>
      <c r="V9" s="34"/>
    </row>
    <row r="10" spans="1:21" s="2" customFormat="1" ht="9.75" customHeight="1">
      <c r="A10" s="198" t="s">
        <v>450</v>
      </c>
      <c r="B10" s="2" t="s">
        <v>451</v>
      </c>
      <c r="D10" s="35" t="s">
        <v>452</v>
      </c>
      <c r="E10" s="215">
        <v>65296</v>
      </c>
      <c r="F10" s="216">
        <v>42139</v>
      </c>
      <c r="G10" s="216">
        <v>22083</v>
      </c>
      <c r="H10" s="216">
        <v>6107</v>
      </c>
      <c r="I10" s="216">
        <v>7729</v>
      </c>
      <c r="J10" s="216">
        <v>8072</v>
      </c>
      <c r="K10" s="216">
        <v>175</v>
      </c>
      <c r="L10" s="216">
        <v>17290</v>
      </c>
      <c r="M10" s="216">
        <v>5199</v>
      </c>
      <c r="N10" s="216">
        <v>6723</v>
      </c>
      <c r="O10" s="216">
        <v>5102</v>
      </c>
      <c r="P10" s="216">
        <v>266</v>
      </c>
      <c r="Q10" s="216">
        <v>2766</v>
      </c>
      <c r="R10" s="216">
        <v>23157</v>
      </c>
      <c r="S10" s="216">
        <v>6065</v>
      </c>
      <c r="T10" s="216">
        <v>16853</v>
      </c>
      <c r="U10" s="217">
        <v>239</v>
      </c>
    </row>
    <row r="11" spans="1:22" s="2" customFormat="1" ht="9.75" customHeight="1">
      <c r="A11" s="198"/>
      <c r="D11" s="35" t="s">
        <v>453</v>
      </c>
      <c r="E11" s="215">
        <v>39349</v>
      </c>
      <c r="F11" s="216">
        <v>20435</v>
      </c>
      <c r="G11" s="216">
        <v>9260</v>
      </c>
      <c r="H11" s="216">
        <v>2234</v>
      </c>
      <c r="I11" s="216">
        <v>3988</v>
      </c>
      <c r="J11" s="216">
        <v>3001</v>
      </c>
      <c r="K11" s="216">
        <v>37</v>
      </c>
      <c r="L11" s="216">
        <v>10848</v>
      </c>
      <c r="M11" s="216">
        <v>2292</v>
      </c>
      <c r="N11" s="216">
        <v>3930</v>
      </c>
      <c r="O11" s="216">
        <v>4477</v>
      </c>
      <c r="P11" s="216">
        <v>149</v>
      </c>
      <c r="Q11" s="216">
        <v>327</v>
      </c>
      <c r="R11" s="216">
        <v>18914</v>
      </c>
      <c r="S11" s="216">
        <v>5172</v>
      </c>
      <c r="T11" s="216">
        <v>13655</v>
      </c>
      <c r="U11" s="217">
        <v>87</v>
      </c>
      <c r="V11" s="187" t="s">
        <v>450</v>
      </c>
    </row>
    <row r="12" spans="1:22" s="1" customFormat="1" ht="9.75" customHeight="1">
      <c r="A12" s="85">
        <v>0</v>
      </c>
      <c r="B12" s="1" t="s">
        <v>454</v>
      </c>
      <c r="D12" s="28" t="s">
        <v>452</v>
      </c>
      <c r="E12" s="218">
        <v>21457</v>
      </c>
      <c r="F12" s="192">
        <v>19325</v>
      </c>
      <c r="G12" s="192">
        <v>14536</v>
      </c>
      <c r="H12" s="192">
        <v>2282</v>
      </c>
      <c r="I12" s="192">
        <v>4178</v>
      </c>
      <c r="J12" s="192">
        <v>7901</v>
      </c>
      <c r="K12" s="192">
        <v>175</v>
      </c>
      <c r="L12" s="192">
        <v>4245</v>
      </c>
      <c r="M12" s="192">
        <v>316</v>
      </c>
      <c r="N12" s="192">
        <v>1289</v>
      </c>
      <c r="O12" s="192">
        <v>2522</v>
      </c>
      <c r="P12" s="192">
        <v>118</v>
      </c>
      <c r="Q12" s="192">
        <v>544</v>
      </c>
      <c r="R12" s="192">
        <v>2132</v>
      </c>
      <c r="S12" s="192">
        <v>1096</v>
      </c>
      <c r="T12" s="192">
        <v>969</v>
      </c>
      <c r="U12" s="219">
        <v>67</v>
      </c>
      <c r="V12" s="187"/>
    </row>
    <row r="13" spans="1:22" s="1" customFormat="1" ht="9.75" customHeight="1">
      <c r="A13" s="85"/>
      <c r="D13" s="28" t="s">
        <v>453</v>
      </c>
      <c r="E13" s="218">
        <v>10609</v>
      </c>
      <c r="F13" s="192">
        <v>8813</v>
      </c>
      <c r="G13" s="192">
        <v>5449</v>
      </c>
      <c r="H13" s="192">
        <v>749</v>
      </c>
      <c r="I13" s="192">
        <v>1766</v>
      </c>
      <c r="J13" s="192">
        <v>2897</v>
      </c>
      <c r="K13" s="192">
        <v>37</v>
      </c>
      <c r="L13" s="192">
        <v>3242</v>
      </c>
      <c r="M13" s="192">
        <v>107</v>
      </c>
      <c r="N13" s="192">
        <v>764</v>
      </c>
      <c r="O13" s="192">
        <v>2292</v>
      </c>
      <c r="P13" s="192">
        <v>79</v>
      </c>
      <c r="Q13" s="192">
        <v>122</v>
      </c>
      <c r="R13" s="192">
        <v>1796</v>
      </c>
      <c r="S13" s="192">
        <v>943</v>
      </c>
      <c r="T13" s="192">
        <v>827</v>
      </c>
      <c r="U13" s="219">
        <v>26</v>
      </c>
      <c r="V13" s="191">
        <v>0</v>
      </c>
    </row>
    <row r="14" spans="1:22" s="1" customFormat="1" ht="9.75" customHeight="1">
      <c r="A14" s="85">
        <v>1</v>
      </c>
      <c r="B14" s="1" t="s">
        <v>460</v>
      </c>
      <c r="D14" s="28" t="s">
        <v>452</v>
      </c>
      <c r="E14" s="218">
        <v>36666</v>
      </c>
      <c r="F14" s="192">
        <v>16564</v>
      </c>
      <c r="G14" s="192">
        <v>5857</v>
      </c>
      <c r="H14" s="192">
        <v>3374</v>
      </c>
      <c r="I14" s="192">
        <v>2460</v>
      </c>
      <c r="J14" s="192">
        <v>23</v>
      </c>
      <c r="K14" s="196" t="s">
        <v>491</v>
      </c>
      <c r="L14" s="192">
        <v>10132</v>
      </c>
      <c r="M14" s="192">
        <v>4567</v>
      </c>
      <c r="N14" s="192">
        <v>4227</v>
      </c>
      <c r="O14" s="192">
        <v>1207</v>
      </c>
      <c r="P14" s="192">
        <v>131</v>
      </c>
      <c r="Q14" s="192">
        <v>575</v>
      </c>
      <c r="R14" s="192">
        <v>20102</v>
      </c>
      <c r="S14" s="192">
        <v>4837</v>
      </c>
      <c r="T14" s="192">
        <v>15187</v>
      </c>
      <c r="U14" s="219">
        <v>78</v>
      </c>
      <c r="V14" s="191"/>
    </row>
    <row r="15" spans="1:22" s="1" customFormat="1" ht="9.75" customHeight="1">
      <c r="A15" s="85"/>
      <c r="C15" s="1" t="s">
        <v>599</v>
      </c>
      <c r="D15" s="28" t="s">
        <v>453</v>
      </c>
      <c r="E15" s="218">
        <v>25590</v>
      </c>
      <c r="F15" s="192">
        <v>9127</v>
      </c>
      <c r="G15" s="192">
        <v>3230</v>
      </c>
      <c r="H15" s="192">
        <v>1392</v>
      </c>
      <c r="I15" s="192">
        <v>1823</v>
      </c>
      <c r="J15" s="192">
        <v>15</v>
      </c>
      <c r="K15" s="196" t="s">
        <v>491</v>
      </c>
      <c r="L15" s="192">
        <v>5764</v>
      </c>
      <c r="M15" s="192">
        <v>2081</v>
      </c>
      <c r="N15" s="192">
        <v>2569</v>
      </c>
      <c r="O15" s="192">
        <v>1058</v>
      </c>
      <c r="P15" s="192">
        <v>56</v>
      </c>
      <c r="Q15" s="192">
        <v>133</v>
      </c>
      <c r="R15" s="192">
        <v>16463</v>
      </c>
      <c r="S15" s="192">
        <v>4141</v>
      </c>
      <c r="T15" s="192">
        <v>12289</v>
      </c>
      <c r="U15" s="219">
        <v>33</v>
      </c>
      <c r="V15" s="191">
        <v>1</v>
      </c>
    </row>
    <row r="16" spans="1:22" s="1" customFormat="1" ht="9.75" customHeight="1">
      <c r="A16" s="85">
        <v>2</v>
      </c>
      <c r="B16" s="1" t="s">
        <v>473</v>
      </c>
      <c r="D16" s="28" t="s">
        <v>452</v>
      </c>
      <c r="E16" s="218">
        <v>946</v>
      </c>
      <c r="F16" s="192">
        <v>802</v>
      </c>
      <c r="G16" s="192">
        <v>222</v>
      </c>
      <c r="H16" s="192">
        <v>53</v>
      </c>
      <c r="I16" s="192">
        <v>153</v>
      </c>
      <c r="J16" s="192">
        <v>16</v>
      </c>
      <c r="K16" s="196" t="s">
        <v>491</v>
      </c>
      <c r="L16" s="192">
        <v>565</v>
      </c>
      <c r="M16" s="192">
        <v>48</v>
      </c>
      <c r="N16" s="192">
        <v>235</v>
      </c>
      <c r="O16" s="192">
        <v>281</v>
      </c>
      <c r="P16" s="192">
        <v>1</v>
      </c>
      <c r="Q16" s="192">
        <v>15</v>
      </c>
      <c r="R16" s="192">
        <v>144</v>
      </c>
      <c r="S16" s="192">
        <v>25</v>
      </c>
      <c r="T16" s="192">
        <v>113</v>
      </c>
      <c r="U16" s="219">
        <v>6</v>
      </c>
      <c r="V16" s="191"/>
    </row>
    <row r="17" spans="1:22" s="1" customFormat="1" ht="9.75" customHeight="1">
      <c r="A17" s="85"/>
      <c r="C17" s="1" t="s">
        <v>600</v>
      </c>
      <c r="D17" s="28" t="s">
        <v>453</v>
      </c>
      <c r="E17" s="218">
        <v>704</v>
      </c>
      <c r="F17" s="192">
        <v>586</v>
      </c>
      <c r="G17" s="192">
        <v>114</v>
      </c>
      <c r="H17" s="192">
        <v>23</v>
      </c>
      <c r="I17" s="192">
        <v>76</v>
      </c>
      <c r="J17" s="192">
        <v>15</v>
      </c>
      <c r="K17" s="196" t="s">
        <v>491</v>
      </c>
      <c r="L17" s="192">
        <v>471</v>
      </c>
      <c r="M17" s="192">
        <v>26</v>
      </c>
      <c r="N17" s="192">
        <v>180</v>
      </c>
      <c r="O17" s="192">
        <v>264</v>
      </c>
      <c r="P17" s="192">
        <v>1</v>
      </c>
      <c r="Q17" s="192">
        <v>1</v>
      </c>
      <c r="R17" s="192">
        <v>118</v>
      </c>
      <c r="S17" s="192">
        <v>14</v>
      </c>
      <c r="T17" s="192">
        <v>99</v>
      </c>
      <c r="U17" s="219">
        <v>5</v>
      </c>
      <c r="V17" s="191">
        <v>2</v>
      </c>
    </row>
    <row r="18" spans="1:22" s="1" customFormat="1" ht="9.75" customHeight="1">
      <c r="A18" s="85">
        <v>3</v>
      </c>
      <c r="B18" s="1" t="s">
        <v>475</v>
      </c>
      <c r="D18" s="28" t="s">
        <v>452</v>
      </c>
      <c r="E18" s="218">
        <v>1264</v>
      </c>
      <c r="F18" s="192">
        <v>1034</v>
      </c>
      <c r="G18" s="192">
        <v>261</v>
      </c>
      <c r="H18" s="192">
        <v>111</v>
      </c>
      <c r="I18" s="192">
        <v>109</v>
      </c>
      <c r="J18" s="192">
        <v>41</v>
      </c>
      <c r="K18" s="196" t="s">
        <v>491</v>
      </c>
      <c r="L18" s="192">
        <v>669</v>
      </c>
      <c r="M18" s="192">
        <v>156</v>
      </c>
      <c r="N18" s="192">
        <v>234</v>
      </c>
      <c r="O18" s="192">
        <v>271</v>
      </c>
      <c r="P18" s="192">
        <v>8</v>
      </c>
      <c r="Q18" s="192">
        <v>104</v>
      </c>
      <c r="R18" s="192">
        <v>230</v>
      </c>
      <c r="S18" s="192">
        <v>26</v>
      </c>
      <c r="T18" s="192">
        <v>185</v>
      </c>
      <c r="U18" s="219">
        <v>19</v>
      </c>
      <c r="V18" s="191"/>
    </row>
    <row r="19" spans="1:22" s="1" customFormat="1" ht="9.75" customHeight="1">
      <c r="A19" s="85"/>
      <c r="B19"/>
      <c r="C19"/>
      <c r="D19" s="28" t="s">
        <v>453</v>
      </c>
      <c r="E19" s="218">
        <v>742</v>
      </c>
      <c r="F19" s="192">
        <v>579</v>
      </c>
      <c r="G19" s="192">
        <v>121</v>
      </c>
      <c r="H19" s="192">
        <v>25</v>
      </c>
      <c r="I19" s="192">
        <v>63</v>
      </c>
      <c r="J19" s="192">
        <v>33</v>
      </c>
      <c r="K19" s="196" t="s">
        <v>491</v>
      </c>
      <c r="L19" s="192">
        <v>446</v>
      </c>
      <c r="M19" s="192">
        <v>56</v>
      </c>
      <c r="N19" s="192">
        <v>146</v>
      </c>
      <c r="O19" s="192">
        <v>239</v>
      </c>
      <c r="P19" s="192">
        <v>5</v>
      </c>
      <c r="Q19" s="192">
        <v>12</v>
      </c>
      <c r="R19" s="192">
        <v>163</v>
      </c>
      <c r="S19" s="192">
        <v>18</v>
      </c>
      <c r="T19" s="192">
        <v>139</v>
      </c>
      <c r="U19" s="219">
        <v>6</v>
      </c>
      <c r="V19" s="191">
        <v>3</v>
      </c>
    </row>
    <row r="20" spans="1:22" s="1" customFormat="1" ht="9.75" customHeight="1">
      <c r="A20" s="85">
        <v>4</v>
      </c>
      <c r="B20" s="1" t="s">
        <v>601</v>
      </c>
      <c r="D20" s="28" t="s">
        <v>452</v>
      </c>
      <c r="E20" s="218">
        <v>1297</v>
      </c>
      <c r="F20" s="192">
        <v>1044</v>
      </c>
      <c r="G20" s="192">
        <v>357</v>
      </c>
      <c r="H20" s="192">
        <v>80</v>
      </c>
      <c r="I20" s="192">
        <v>200</v>
      </c>
      <c r="J20" s="57">
        <v>77</v>
      </c>
      <c r="K20" s="196" t="s">
        <v>491</v>
      </c>
      <c r="L20" s="192">
        <v>501</v>
      </c>
      <c r="M20" s="192">
        <v>14</v>
      </c>
      <c r="N20" s="192">
        <v>132</v>
      </c>
      <c r="O20" s="192">
        <v>355</v>
      </c>
      <c r="P20" s="196" t="s">
        <v>491</v>
      </c>
      <c r="Q20" s="192">
        <v>186</v>
      </c>
      <c r="R20" s="192">
        <v>253</v>
      </c>
      <c r="S20" s="196" t="s">
        <v>602</v>
      </c>
      <c r="T20" s="192">
        <v>180</v>
      </c>
      <c r="U20" s="219">
        <v>27</v>
      </c>
      <c r="V20" s="24"/>
    </row>
    <row r="21" spans="1:22" s="1" customFormat="1" ht="9.75" customHeight="1">
      <c r="A21" s="85"/>
      <c r="C21" s="1" t="s">
        <v>603</v>
      </c>
      <c r="D21" s="28" t="s">
        <v>453</v>
      </c>
      <c r="E21" s="218">
        <v>596</v>
      </c>
      <c r="F21" s="192">
        <v>400</v>
      </c>
      <c r="G21" s="192">
        <v>98</v>
      </c>
      <c r="H21" s="192">
        <v>9</v>
      </c>
      <c r="I21" s="192">
        <v>55</v>
      </c>
      <c r="J21" s="57">
        <v>34</v>
      </c>
      <c r="K21" s="196" t="s">
        <v>491</v>
      </c>
      <c r="L21" s="192">
        <v>291</v>
      </c>
      <c r="M21" s="192">
        <v>5</v>
      </c>
      <c r="N21" s="192">
        <v>64</v>
      </c>
      <c r="O21" s="192">
        <v>222</v>
      </c>
      <c r="P21" s="196" t="s">
        <v>491</v>
      </c>
      <c r="Q21" s="192">
        <v>11</v>
      </c>
      <c r="R21" s="192">
        <v>196</v>
      </c>
      <c r="S21" s="196" t="s">
        <v>604</v>
      </c>
      <c r="T21" s="192">
        <v>158</v>
      </c>
      <c r="U21" s="219">
        <v>9</v>
      </c>
      <c r="V21" s="191">
        <v>4</v>
      </c>
    </row>
    <row r="22" spans="1:22" s="1" customFormat="1" ht="9.75" customHeight="1">
      <c r="A22" s="85">
        <v>5</v>
      </c>
      <c r="B22" s="1" t="s">
        <v>478</v>
      </c>
      <c r="C22"/>
      <c r="D22" s="28" t="s">
        <v>452</v>
      </c>
      <c r="E22" s="218">
        <v>704</v>
      </c>
      <c r="F22" s="192">
        <v>607</v>
      </c>
      <c r="G22" s="192">
        <v>276</v>
      </c>
      <c r="H22" s="192">
        <v>63</v>
      </c>
      <c r="I22" s="192">
        <v>206</v>
      </c>
      <c r="J22" s="57">
        <v>7</v>
      </c>
      <c r="K22" s="196" t="s">
        <v>491</v>
      </c>
      <c r="L22" s="192">
        <v>287</v>
      </c>
      <c r="M22" s="192">
        <v>15</v>
      </c>
      <c r="N22" s="192">
        <v>140</v>
      </c>
      <c r="O22" s="192">
        <v>132</v>
      </c>
      <c r="P22" s="196" t="s">
        <v>491</v>
      </c>
      <c r="Q22" s="192">
        <v>44</v>
      </c>
      <c r="R22" s="192">
        <v>97</v>
      </c>
      <c r="S22" s="192">
        <v>19</v>
      </c>
      <c r="T22" s="192">
        <v>74</v>
      </c>
      <c r="U22" s="219">
        <v>4</v>
      </c>
      <c r="V22" s="191"/>
    </row>
    <row r="23" spans="1:22" s="1" customFormat="1" ht="9.75" customHeight="1">
      <c r="A23" s="85"/>
      <c r="B23"/>
      <c r="C23"/>
      <c r="D23" s="28" t="s">
        <v>453</v>
      </c>
      <c r="E23" s="218">
        <v>394</v>
      </c>
      <c r="F23" s="192">
        <v>328</v>
      </c>
      <c r="G23" s="192">
        <v>141</v>
      </c>
      <c r="H23" s="192">
        <v>15</v>
      </c>
      <c r="I23" s="192">
        <v>123</v>
      </c>
      <c r="J23" s="57">
        <v>3</v>
      </c>
      <c r="K23" s="196" t="s">
        <v>491</v>
      </c>
      <c r="L23" s="192">
        <v>168</v>
      </c>
      <c r="M23" s="192">
        <v>4</v>
      </c>
      <c r="N23" s="192">
        <v>62</v>
      </c>
      <c r="O23" s="192">
        <v>102</v>
      </c>
      <c r="P23" s="196" t="s">
        <v>491</v>
      </c>
      <c r="Q23" s="192">
        <v>19</v>
      </c>
      <c r="R23" s="192">
        <v>66</v>
      </c>
      <c r="S23" s="192">
        <v>18</v>
      </c>
      <c r="T23" s="192">
        <v>46</v>
      </c>
      <c r="U23" s="220">
        <v>2</v>
      </c>
      <c r="V23" s="191">
        <v>5</v>
      </c>
    </row>
    <row r="24" spans="1:22" s="1" customFormat="1" ht="9.75" customHeight="1">
      <c r="A24" s="85">
        <v>6</v>
      </c>
      <c r="B24" s="1" t="s">
        <v>605</v>
      </c>
      <c r="D24" s="28" t="s">
        <v>452</v>
      </c>
      <c r="E24" s="218">
        <v>156</v>
      </c>
      <c r="F24" s="192">
        <v>137</v>
      </c>
      <c r="G24" s="192">
        <v>53</v>
      </c>
      <c r="H24" s="192">
        <v>18</v>
      </c>
      <c r="I24" s="192">
        <v>28</v>
      </c>
      <c r="J24" s="57">
        <v>7</v>
      </c>
      <c r="K24" s="196" t="s">
        <v>491</v>
      </c>
      <c r="L24" s="192">
        <v>78</v>
      </c>
      <c r="M24" s="192">
        <v>9</v>
      </c>
      <c r="N24" s="192">
        <v>32</v>
      </c>
      <c r="O24" s="192">
        <v>36</v>
      </c>
      <c r="P24" s="196" t="s">
        <v>581</v>
      </c>
      <c r="Q24" s="192">
        <v>6</v>
      </c>
      <c r="R24" s="192">
        <v>19</v>
      </c>
      <c r="S24" s="196" t="s">
        <v>606</v>
      </c>
      <c r="T24" s="57">
        <v>12</v>
      </c>
      <c r="U24" s="221" t="s">
        <v>491</v>
      </c>
      <c r="V24" s="191"/>
    </row>
    <row r="25" spans="1:22" s="1" customFormat="1" ht="9.75" customHeight="1">
      <c r="A25" s="175"/>
      <c r="C25" s="1" t="s">
        <v>607</v>
      </c>
      <c r="D25" s="28" t="s">
        <v>453</v>
      </c>
      <c r="E25" s="218">
        <v>58</v>
      </c>
      <c r="F25" s="192">
        <v>50</v>
      </c>
      <c r="G25" s="192">
        <v>14</v>
      </c>
      <c r="H25" s="196" t="s">
        <v>581</v>
      </c>
      <c r="I25" s="192">
        <v>9</v>
      </c>
      <c r="J25" s="57">
        <v>4</v>
      </c>
      <c r="K25" s="196" t="s">
        <v>491</v>
      </c>
      <c r="L25" s="192">
        <v>34</v>
      </c>
      <c r="M25" s="196" t="s">
        <v>581</v>
      </c>
      <c r="N25" s="192">
        <v>7</v>
      </c>
      <c r="O25" s="192">
        <v>25</v>
      </c>
      <c r="P25" s="196" t="s">
        <v>581</v>
      </c>
      <c r="Q25" s="192">
        <v>2</v>
      </c>
      <c r="R25" s="192">
        <v>8</v>
      </c>
      <c r="S25" s="196" t="s">
        <v>608</v>
      </c>
      <c r="T25" s="57">
        <v>6</v>
      </c>
      <c r="U25" s="221" t="s">
        <v>491</v>
      </c>
      <c r="V25" s="191">
        <v>6</v>
      </c>
    </row>
    <row r="26" spans="1:22" s="1" customFormat="1" ht="9.75" customHeight="1">
      <c r="A26" s="85">
        <v>7</v>
      </c>
      <c r="B26" s="1" t="s">
        <v>481</v>
      </c>
      <c r="D26" s="28" t="s">
        <v>452</v>
      </c>
      <c r="E26" s="218">
        <v>914</v>
      </c>
      <c r="F26" s="192">
        <v>805</v>
      </c>
      <c r="G26" s="192">
        <v>38</v>
      </c>
      <c r="H26" s="192">
        <v>11</v>
      </c>
      <c r="I26" s="192">
        <v>27</v>
      </c>
      <c r="J26" s="196" t="s">
        <v>491</v>
      </c>
      <c r="K26" s="196" t="s">
        <v>491</v>
      </c>
      <c r="L26" s="192">
        <v>508</v>
      </c>
      <c r="M26" s="192">
        <v>48</v>
      </c>
      <c r="N26" s="192">
        <v>299</v>
      </c>
      <c r="O26" s="192">
        <v>156</v>
      </c>
      <c r="P26" s="192">
        <v>5</v>
      </c>
      <c r="Q26" s="192">
        <v>259</v>
      </c>
      <c r="R26" s="192">
        <v>109</v>
      </c>
      <c r="S26" s="196" t="s">
        <v>491</v>
      </c>
      <c r="T26" s="57">
        <v>94</v>
      </c>
      <c r="U26" s="220">
        <v>15</v>
      </c>
      <c r="V26" s="191"/>
    </row>
    <row r="27" spans="1:22" s="1" customFormat="1" ht="9.75" customHeight="1">
      <c r="A27" s="175"/>
      <c r="D27" s="28" t="s">
        <v>453</v>
      </c>
      <c r="E27" s="218">
        <v>358</v>
      </c>
      <c r="F27" s="192">
        <v>295</v>
      </c>
      <c r="G27" s="192">
        <v>18</v>
      </c>
      <c r="H27" s="196" t="s">
        <v>581</v>
      </c>
      <c r="I27" s="192">
        <v>17</v>
      </c>
      <c r="J27" s="196" t="s">
        <v>491</v>
      </c>
      <c r="K27" s="196" t="s">
        <v>491</v>
      </c>
      <c r="L27" s="192">
        <v>274</v>
      </c>
      <c r="M27" s="192">
        <v>7</v>
      </c>
      <c r="N27" s="192">
        <v>115</v>
      </c>
      <c r="O27" s="192">
        <v>147</v>
      </c>
      <c r="P27" s="192">
        <v>5</v>
      </c>
      <c r="Q27" s="192">
        <v>3</v>
      </c>
      <c r="R27" s="192">
        <v>63</v>
      </c>
      <c r="S27" s="196" t="s">
        <v>491</v>
      </c>
      <c r="T27" s="57">
        <v>62</v>
      </c>
      <c r="U27" s="220">
        <v>1</v>
      </c>
      <c r="V27" s="191">
        <v>7</v>
      </c>
    </row>
    <row r="28" spans="1:22" s="1" customFormat="1" ht="9.75" customHeight="1">
      <c r="A28" s="85">
        <v>8</v>
      </c>
      <c r="B28" s="1" t="s">
        <v>482</v>
      </c>
      <c r="D28" s="28" t="s">
        <v>452</v>
      </c>
      <c r="E28" s="218">
        <v>1892</v>
      </c>
      <c r="F28" s="192">
        <v>1821</v>
      </c>
      <c r="G28" s="192">
        <v>483</v>
      </c>
      <c r="H28" s="192">
        <v>115</v>
      </c>
      <c r="I28" s="192">
        <v>368</v>
      </c>
      <c r="J28" s="196" t="s">
        <v>491</v>
      </c>
      <c r="K28" s="196" t="s">
        <v>491</v>
      </c>
      <c r="L28" s="192">
        <v>305</v>
      </c>
      <c r="M28" s="192">
        <v>26</v>
      </c>
      <c r="N28" s="192">
        <v>135</v>
      </c>
      <c r="O28" s="192">
        <v>142</v>
      </c>
      <c r="P28" s="196" t="s">
        <v>608</v>
      </c>
      <c r="Q28" s="192">
        <v>1033</v>
      </c>
      <c r="R28" s="192">
        <v>71</v>
      </c>
      <c r="S28" s="57">
        <v>9</v>
      </c>
      <c r="T28" s="57">
        <v>39</v>
      </c>
      <c r="U28" s="220">
        <v>23</v>
      </c>
      <c r="V28" s="191"/>
    </row>
    <row r="29" spans="1:22" s="1" customFormat="1" ht="9.75" customHeight="1">
      <c r="A29" s="175"/>
      <c r="C29" s="1" t="s">
        <v>609</v>
      </c>
      <c r="D29" s="28" t="s">
        <v>453</v>
      </c>
      <c r="E29" s="218">
        <v>298</v>
      </c>
      <c r="F29" s="192">
        <v>257</v>
      </c>
      <c r="G29" s="192">
        <v>75</v>
      </c>
      <c r="H29" s="192">
        <v>19</v>
      </c>
      <c r="I29" s="192">
        <v>56</v>
      </c>
      <c r="J29" s="196" t="s">
        <v>491</v>
      </c>
      <c r="K29" s="196" t="s">
        <v>491</v>
      </c>
      <c r="L29" s="192">
        <v>158</v>
      </c>
      <c r="M29" s="192">
        <v>5</v>
      </c>
      <c r="N29" s="192">
        <v>23</v>
      </c>
      <c r="O29" s="192">
        <v>128</v>
      </c>
      <c r="P29" s="196" t="s">
        <v>608</v>
      </c>
      <c r="Q29" s="192">
        <v>24</v>
      </c>
      <c r="R29" s="192">
        <v>41</v>
      </c>
      <c r="S29" s="57">
        <v>7</v>
      </c>
      <c r="T29" s="57">
        <v>29</v>
      </c>
      <c r="U29" s="220">
        <v>5</v>
      </c>
      <c r="V29" s="191">
        <v>8</v>
      </c>
    </row>
    <row r="30" spans="1:22" s="2" customFormat="1" ht="9.75" customHeight="1">
      <c r="A30" s="222" t="s">
        <v>450</v>
      </c>
      <c r="B30" s="2" t="s">
        <v>610</v>
      </c>
      <c r="D30" s="35" t="s">
        <v>452</v>
      </c>
      <c r="E30" s="215">
        <v>4849</v>
      </c>
      <c r="F30" s="216">
        <v>3612</v>
      </c>
      <c r="G30" s="216">
        <v>119</v>
      </c>
      <c r="H30" s="216">
        <v>109</v>
      </c>
      <c r="I30" s="216">
        <v>8</v>
      </c>
      <c r="J30" s="223">
        <v>2</v>
      </c>
      <c r="K30" s="196" t="s">
        <v>491</v>
      </c>
      <c r="L30" s="216">
        <v>3184</v>
      </c>
      <c r="M30" s="216">
        <v>844</v>
      </c>
      <c r="N30" s="216">
        <v>552</v>
      </c>
      <c r="O30" s="216">
        <v>1739</v>
      </c>
      <c r="P30" s="216">
        <v>49</v>
      </c>
      <c r="Q30" s="216">
        <v>309</v>
      </c>
      <c r="R30" s="216">
        <v>1237</v>
      </c>
      <c r="S30" s="223">
        <v>4</v>
      </c>
      <c r="T30" s="223">
        <v>1069</v>
      </c>
      <c r="U30" s="224">
        <v>164</v>
      </c>
      <c r="V30" s="191"/>
    </row>
    <row r="31" spans="1:22" s="2" customFormat="1" ht="9.75" customHeight="1">
      <c r="A31" s="222"/>
      <c r="D31" s="35" t="s">
        <v>453</v>
      </c>
      <c r="E31" s="215">
        <v>3492</v>
      </c>
      <c r="F31" s="216">
        <v>2429</v>
      </c>
      <c r="G31" s="216">
        <v>31</v>
      </c>
      <c r="H31" s="216">
        <v>24</v>
      </c>
      <c r="I31" s="216">
        <v>5</v>
      </c>
      <c r="J31" s="216">
        <v>2</v>
      </c>
      <c r="K31" s="196" t="s">
        <v>491</v>
      </c>
      <c r="L31" s="216">
        <v>2279</v>
      </c>
      <c r="M31" s="216">
        <v>281</v>
      </c>
      <c r="N31" s="216">
        <v>415</v>
      </c>
      <c r="O31" s="216">
        <v>1543</v>
      </c>
      <c r="P31" s="216">
        <v>40</v>
      </c>
      <c r="Q31" s="216">
        <v>119</v>
      </c>
      <c r="R31" s="216">
        <v>1063</v>
      </c>
      <c r="S31" s="223">
        <v>2</v>
      </c>
      <c r="T31" s="223">
        <v>923</v>
      </c>
      <c r="U31" s="224">
        <v>138</v>
      </c>
      <c r="V31" s="187" t="s">
        <v>450</v>
      </c>
    </row>
    <row r="32" spans="1:22" s="2" customFormat="1" ht="9.75" customHeight="1">
      <c r="A32" s="222"/>
      <c r="D32" s="225"/>
      <c r="E32" s="215"/>
      <c r="F32" s="216"/>
      <c r="G32" s="216"/>
      <c r="H32" s="216"/>
      <c r="I32" s="216"/>
      <c r="J32" s="216"/>
      <c r="K32" s="223"/>
      <c r="L32" s="216"/>
      <c r="M32" s="216"/>
      <c r="N32" s="216"/>
      <c r="O32" s="216"/>
      <c r="P32" s="216"/>
      <c r="Q32" s="216"/>
      <c r="R32" s="216"/>
      <c r="S32" s="223"/>
      <c r="T32" s="223"/>
      <c r="U32" s="224"/>
      <c r="V32" s="24"/>
    </row>
    <row r="33" spans="1:22" s="2" customFormat="1" ht="9.75" customHeight="1">
      <c r="A33" s="222"/>
      <c r="B33" s="2" t="s">
        <v>439</v>
      </c>
      <c r="D33" s="35" t="s">
        <v>452</v>
      </c>
      <c r="E33" s="215">
        <v>70145</v>
      </c>
      <c r="F33" s="216">
        <v>45751</v>
      </c>
      <c r="G33" s="216">
        <v>22202</v>
      </c>
      <c r="H33" s="216">
        <v>6216</v>
      </c>
      <c r="I33" s="216">
        <v>7737</v>
      </c>
      <c r="J33" s="216">
        <v>8074</v>
      </c>
      <c r="K33" s="223">
        <v>175</v>
      </c>
      <c r="L33" s="216">
        <v>20474</v>
      </c>
      <c r="M33" s="216">
        <v>6043</v>
      </c>
      <c r="N33" s="216">
        <v>7275</v>
      </c>
      <c r="O33" s="216">
        <v>6841</v>
      </c>
      <c r="P33" s="216">
        <v>315</v>
      </c>
      <c r="Q33" s="216">
        <v>3075</v>
      </c>
      <c r="R33" s="216">
        <v>24394</v>
      </c>
      <c r="S33" s="223">
        <v>6069</v>
      </c>
      <c r="T33" s="223">
        <v>17922</v>
      </c>
      <c r="U33" s="224">
        <v>403</v>
      </c>
      <c r="V33" s="24"/>
    </row>
    <row r="34" spans="1:42" s="2" customFormat="1" ht="9.75" customHeight="1">
      <c r="A34" s="222"/>
      <c r="B34" s="226"/>
      <c r="C34" s="226"/>
      <c r="D34" s="35" t="s">
        <v>453</v>
      </c>
      <c r="E34" s="215">
        <v>42841</v>
      </c>
      <c r="F34" s="215">
        <v>22864</v>
      </c>
      <c r="G34" s="215">
        <v>9291</v>
      </c>
      <c r="H34" s="215">
        <v>2258</v>
      </c>
      <c r="I34" s="215">
        <v>3993</v>
      </c>
      <c r="J34" s="215">
        <v>3003</v>
      </c>
      <c r="K34" s="215">
        <v>37</v>
      </c>
      <c r="L34" s="215">
        <v>13127</v>
      </c>
      <c r="M34" s="215">
        <v>2573</v>
      </c>
      <c r="N34" s="215">
        <v>4345</v>
      </c>
      <c r="O34" s="215">
        <v>6020</v>
      </c>
      <c r="P34" s="215">
        <v>189</v>
      </c>
      <c r="Q34" s="215">
        <v>446</v>
      </c>
      <c r="R34" s="215">
        <v>19977</v>
      </c>
      <c r="S34" s="227">
        <v>5174</v>
      </c>
      <c r="T34" s="227">
        <v>14578</v>
      </c>
      <c r="U34" s="224">
        <v>225</v>
      </c>
      <c r="V34" s="24"/>
      <c r="W34" s="228"/>
      <c r="X34" s="228"/>
      <c r="Y34" s="228"/>
      <c r="Z34" s="228"/>
      <c r="AA34" s="228"/>
      <c r="AB34" s="228"/>
      <c r="AC34" s="228"/>
      <c r="AD34" s="228"/>
      <c r="AE34" s="228"/>
      <c r="AF34" s="228"/>
      <c r="AG34" s="228"/>
      <c r="AH34" s="228"/>
      <c r="AI34" s="228"/>
      <c r="AJ34" s="226"/>
      <c r="AK34" s="226"/>
      <c r="AL34" s="226"/>
      <c r="AM34" s="226"/>
      <c r="AN34" s="226"/>
      <c r="AO34" s="226"/>
      <c r="AP34" s="226"/>
    </row>
    <row r="35" spans="1:5" s="1" customFormat="1" ht="11.25">
      <c r="A35" s="24"/>
      <c r="B35" s="24"/>
      <c r="C35" s="24"/>
      <c r="D35" s="24"/>
      <c r="E35" s="24"/>
    </row>
    <row r="36" spans="1:5" s="1" customFormat="1" ht="11.25">
      <c r="A36" s="24"/>
      <c r="B36" s="24"/>
      <c r="C36" s="24"/>
      <c r="D36" s="24"/>
      <c r="E36" s="24"/>
    </row>
    <row r="37" spans="1:5" s="1" customFormat="1" ht="11.25">
      <c r="A37" s="24"/>
      <c r="B37" s="24"/>
      <c r="C37" s="24"/>
      <c r="D37" s="24"/>
      <c r="E37" s="24"/>
    </row>
    <row r="38" spans="1:5" s="1" customFormat="1" ht="11.25">
      <c r="A38" s="24"/>
      <c r="B38" s="24"/>
      <c r="C38" s="24"/>
      <c r="D38" s="24"/>
      <c r="E38" s="24"/>
    </row>
    <row r="39" spans="1:5" s="1" customFormat="1" ht="11.25">
      <c r="A39" s="24"/>
      <c r="B39" s="24"/>
      <c r="C39" s="24"/>
      <c r="D39" s="24"/>
      <c r="E39" s="24"/>
    </row>
    <row r="40" spans="1:5" s="1" customFormat="1" ht="11.25">
      <c r="A40" s="24"/>
      <c r="B40" s="24"/>
      <c r="C40" s="24"/>
      <c r="D40" s="24"/>
      <c r="E40" s="24"/>
    </row>
    <row r="41" spans="1:5" s="1" customFormat="1" ht="11.25">
      <c r="A41" s="24"/>
      <c r="B41" s="24"/>
      <c r="C41" s="24"/>
      <c r="D41" s="24"/>
      <c r="E41" s="24"/>
    </row>
    <row r="42" spans="1:5" s="1" customFormat="1" ht="11.25">
      <c r="A42" s="24"/>
      <c r="B42" s="24"/>
      <c r="C42" s="24"/>
      <c r="D42" s="24"/>
      <c r="E42" s="24"/>
    </row>
    <row r="43" spans="1:5" s="1" customFormat="1" ht="11.25">
      <c r="A43" s="24"/>
      <c r="B43" s="24"/>
      <c r="C43" s="24"/>
      <c r="D43" s="24"/>
      <c r="E43" s="24"/>
    </row>
    <row r="44" spans="1:5" s="1" customFormat="1" ht="11.25">
      <c r="A44" s="24"/>
      <c r="B44" s="24"/>
      <c r="C44" s="24"/>
      <c r="D44" s="24"/>
      <c r="E44" s="24"/>
    </row>
    <row r="45" spans="1:5" s="1" customFormat="1" ht="11.25">
      <c r="A45" s="24"/>
      <c r="B45" s="24"/>
      <c r="C45" s="24"/>
      <c r="D45" s="24"/>
      <c r="E45" s="24"/>
    </row>
    <row r="46" spans="1:5" s="1" customFormat="1" ht="11.25">
      <c r="A46" s="24"/>
      <c r="B46" s="24"/>
      <c r="C46" s="24"/>
      <c r="D46" s="24"/>
      <c r="E46" s="24"/>
    </row>
    <row r="47" spans="1:5" s="1" customFormat="1" ht="11.25">
      <c r="A47" s="24"/>
      <c r="B47" s="24"/>
      <c r="C47" s="24"/>
      <c r="D47" s="24"/>
      <c r="E47" s="24"/>
    </row>
    <row r="48" spans="1:5" s="1" customFormat="1" ht="11.25">
      <c r="A48" s="24"/>
      <c r="B48" s="24"/>
      <c r="C48" s="24"/>
      <c r="D48" s="24"/>
      <c r="E48" s="24"/>
    </row>
    <row r="49" spans="1:5" s="1" customFormat="1" ht="11.25">
      <c r="A49" s="24"/>
      <c r="B49" s="24"/>
      <c r="C49" s="24"/>
      <c r="D49" s="24"/>
      <c r="E49" s="24"/>
    </row>
    <row r="50" spans="1:5" s="1" customFormat="1" ht="11.25">
      <c r="A50" s="24"/>
      <c r="B50" s="24"/>
      <c r="C50" s="24"/>
      <c r="D50" s="24"/>
      <c r="E50" s="24"/>
    </row>
    <row r="51" spans="1:5" s="1" customFormat="1" ht="11.25">
      <c r="A51" s="24"/>
      <c r="B51" s="24"/>
      <c r="C51" s="24"/>
      <c r="D51" s="24"/>
      <c r="E51" s="24"/>
    </row>
    <row r="52" spans="1:5" s="1" customFormat="1" ht="11.25">
      <c r="A52" s="24"/>
      <c r="B52" s="24"/>
      <c r="C52" s="24"/>
      <c r="D52" s="24"/>
      <c r="E52" s="24"/>
    </row>
    <row r="53" spans="1:5" s="1" customFormat="1" ht="11.25">
      <c r="A53" s="24"/>
      <c r="B53" s="24"/>
      <c r="C53" s="24"/>
      <c r="D53" s="24"/>
      <c r="E53" s="24"/>
    </row>
    <row r="54" spans="1:5" s="1" customFormat="1" ht="11.25">
      <c r="A54" s="24"/>
      <c r="B54" s="24"/>
      <c r="C54" s="24"/>
      <c r="D54" s="24"/>
      <c r="E54" s="24"/>
    </row>
    <row r="55" spans="1:5" s="1" customFormat="1" ht="11.25">
      <c r="A55" s="24"/>
      <c r="B55" s="24"/>
      <c r="C55" s="24"/>
      <c r="D55" s="24"/>
      <c r="E55" s="24"/>
    </row>
    <row r="56" spans="1:5" s="1" customFormat="1" ht="11.25">
      <c r="A56" s="24"/>
      <c r="B56" s="24"/>
      <c r="C56" s="24"/>
      <c r="D56" s="24"/>
      <c r="E56" s="24"/>
    </row>
    <row r="57" spans="1:5" s="1" customFormat="1" ht="11.25">
      <c r="A57" s="24"/>
      <c r="B57" s="24"/>
      <c r="C57" s="24"/>
      <c r="D57" s="24"/>
      <c r="E57" s="24"/>
    </row>
    <row r="58" spans="1:5" s="1" customFormat="1" ht="11.25">
      <c r="A58" s="24"/>
      <c r="B58" s="24"/>
      <c r="C58" s="24"/>
      <c r="D58" s="24"/>
      <c r="E58" s="24"/>
    </row>
    <row r="59" spans="1:5" s="1" customFormat="1" ht="11.25">
      <c r="A59" s="24"/>
      <c r="B59" s="24"/>
      <c r="C59" s="24"/>
      <c r="D59" s="24"/>
      <c r="E59" s="24"/>
    </row>
    <row r="60" spans="1:5" s="1" customFormat="1" ht="11.25">
      <c r="A60" s="24"/>
      <c r="B60" s="24"/>
      <c r="C60" s="24"/>
      <c r="D60" s="24"/>
      <c r="E60" s="24"/>
    </row>
    <row r="61" spans="1:5" s="1" customFormat="1" ht="11.25">
      <c r="A61" s="24"/>
      <c r="B61" s="24"/>
      <c r="C61" s="24"/>
      <c r="D61" s="24"/>
      <c r="E61" s="24"/>
    </row>
    <row r="62" spans="1:5" s="1" customFormat="1" ht="11.25">
      <c r="A62" s="24"/>
      <c r="B62" s="24"/>
      <c r="C62" s="24"/>
      <c r="D62" s="24"/>
      <c r="E62" s="24"/>
    </row>
    <row r="63" spans="1:5" s="1" customFormat="1" ht="11.25">
      <c r="A63" s="24"/>
      <c r="B63" s="24"/>
      <c r="C63" s="24"/>
      <c r="D63" s="24"/>
      <c r="E63" s="24"/>
    </row>
    <row r="64" spans="1:5" s="1" customFormat="1" ht="11.25">
      <c r="A64" s="24"/>
      <c r="B64" s="24"/>
      <c r="C64" s="24"/>
      <c r="D64" s="24"/>
      <c r="E64" s="24"/>
    </row>
    <row r="65" spans="1:5" s="1" customFormat="1" ht="11.25">
      <c r="A65" s="24"/>
      <c r="B65" s="24"/>
      <c r="C65" s="24"/>
      <c r="D65" s="24"/>
      <c r="E65" s="24"/>
    </row>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sheetData>
  <printOptions/>
  <pageMargins left="0.5905511811023623" right="0.5905511811023623" top="0.3937007874015748" bottom="0.1968503937007874" header="0.5118110236220472" footer="0.511811023622047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Q82"/>
  <sheetViews>
    <sheetView workbookViewId="0" topLeftCell="A1">
      <selection activeCell="C66" sqref="C66"/>
    </sheetView>
  </sheetViews>
  <sheetFormatPr defaultColWidth="11.421875" defaultRowHeight="12.75"/>
  <cols>
    <col min="1" max="1" width="3.57421875" style="0" customWidth="1"/>
    <col min="2" max="2" width="1.7109375" style="0" customWidth="1"/>
    <col min="3" max="3" width="23.57421875" style="0" customWidth="1"/>
    <col min="4" max="9" width="10.28125" style="0" customWidth="1"/>
    <col min="16" max="16" width="3.57421875" style="0" customWidth="1"/>
  </cols>
  <sheetData>
    <row r="1" spans="1:17" ht="10.5" customHeight="1">
      <c r="A1" s="4" t="str">
        <f>"- 18 -"</f>
        <v>- 18 -</v>
      </c>
      <c r="B1" s="4"/>
      <c r="C1" s="4"/>
      <c r="D1" s="4"/>
      <c r="E1" s="4"/>
      <c r="F1" s="4"/>
      <c r="G1" s="4"/>
      <c r="H1" s="4"/>
      <c r="I1" s="4"/>
      <c r="J1" s="718" t="str">
        <f>"- 19 -"</f>
        <v>- 19 -</v>
      </c>
      <c r="K1" s="718"/>
      <c r="L1" s="718"/>
      <c r="M1" s="718"/>
      <c r="N1" s="718"/>
      <c r="O1" s="718"/>
      <c r="P1" s="718"/>
      <c r="Q1" s="718"/>
    </row>
    <row r="2" spans="1:16" ht="7.5" customHeight="1">
      <c r="A2" s="1"/>
      <c r="B2" s="1"/>
      <c r="C2" s="1"/>
      <c r="D2" s="1"/>
      <c r="E2" s="1"/>
      <c r="F2" s="1"/>
      <c r="G2" s="1"/>
      <c r="H2" s="1"/>
      <c r="I2" s="1"/>
      <c r="J2" s="1"/>
      <c r="K2" s="1"/>
      <c r="L2" s="1"/>
      <c r="P2" s="1"/>
    </row>
    <row r="3" spans="1:16" ht="7.5" customHeight="1">
      <c r="A3" s="1"/>
      <c r="B3" s="1"/>
      <c r="C3" s="1"/>
      <c r="D3" s="1"/>
      <c r="E3" s="1"/>
      <c r="F3" s="1"/>
      <c r="G3" s="1"/>
      <c r="H3" s="1"/>
      <c r="I3" s="1"/>
      <c r="J3" s="1"/>
      <c r="K3" s="1"/>
      <c r="L3" s="1"/>
      <c r="P3" s="1"/>
    </row>
    <row r="4" spans="2:16" ht="12.75">
      <c r="B4" s="142"/>
      <c r="C4" s="142"/>
      <c r="D4" s="142"/>
      <c r="E4" s="142"/>
      <c r="F4" s="142"/>
      <c r="G4" s="142"/>
      <c r="H4" s="142"/>
      <c r="I4" s="229" t="s">
        <v>611</v>
      </c>
      <c r="J4" s="142" t="s">
        <v>223</v>
      </c>
      <c r="K4" s="142"/>
      <c r="L4" s="142"/>
      <c r="P4" s="3"/>
    </row>
    <row r="5" spans="1:16" ht="7.5" customHeight="1">
      <c r="A5" s="1"/>
      <c r="B5" s="1"/>
      <c r="C5" s="1"/>
      <c r="D5" s="1"/>
      <c r="E5" s="1"/>
      <c r="F5" s="1"/>
      <c r="G5" s="1"/>
      <c r="H5" s="1"/>
      <c r="I5" s="1"/>
      <c r="J5" s="1"/>
      <c r="K5" s="1"/>
      <c r="L5" s="1"/>
      <c r="P5" s="1"/>
    </row>
    <row r="6" spans="1:16" ht="7.5" customHeight="1" thickBot="1">
      <c r="A6" s="23"/>
      <c r="B6" s="23"/>
      <c r="C6" s="23"/>
      <c r="D6" s="23"/>
      <c r="E6" s="23"/>
      <c r="F6" s="23"/>
      <c r="G6" s="23"/>
      <c r="H6" s="23"/>
      <c r="I6" s="23"/>
      <c r="J6" s="23"/>
      <c r="K6" s="23"/>
      <c r="L6" s="23"/>
      <c r="M6" s="23"/>
      <c r="N6" s="23"/>
      <c r="O6" s="23"/>
      <c r="P6" s="230"/>
    </row>
    <row r="7" spans="1:16" ht="9.75" customHeight="1">
      <c r="A7" s="143"/>
      <c r="B7" s="24"/>
      <c r="C7" s="26"/>
      <c r="D7" s="24"/>
      <c r="E7" s="206"/>
      <c r="F7" s="143"/>
      <c r="G7" s="27"/>
      <c r="H7" s="27"/>
      <c r="I7" s="27"/>
      <c r="J7" s="27"/>
      <c r="K7" s="27"/>
      <c r="L7" s="41"/>
      <c r="M7" s="27"/>
      <c r="N7" s="27"/>
      <c r="O7" s="41"/>
      <c r="P7" s="206"/>
    </row>
    <row r="8" spans="1:16" ht="9.75" customHeight="1">
      <c r="A8" s="231"/>
      <c r="B8" s="1"/>
      <c r="C8" s="28"/>
      <c r="D8" s="24"/>
      <c r="E8" s="232" t="s">
        <v>552</v>
      </c>
      <c r="F8" s="233"/>
      <c r="G8" s="180"/>
      <c r="H8" s="29"/>
      <c r="I8" s="29"/>
      <c r="J8" s="29"/>
      <c r="K8" s="29"/>
      <c r="L8" s="42"/>
      <c r="M8" s="29"/>
      <c r="N8" s="29"/>
      <c r="O8" s="42"/>
      <c r="P8" s="234"/>
    </row>
    <row r="9" spans="1:16" ht="10.5" customHeight="1">
      <c r="A9" s="178" t="s">
        <v>612</v>
      </c>
      <c r="B9" s="1"/>
      <c r="C9" s="28"/>
      <c r="D9" s="50"/>
      <c r="E9" s="232" t="s">
        <v>422</v>
      </c>
      <c r="F9" s="233"/>
      <c r="G9" s="208"/>
      <c r="H9" s="27"/>
      <c r="I9" s="27"/>
      <c r="J9" s="45"/>
      <c r="K9" s="27"/>
      <c r="L9" s="235"/>
      <c r="M9" s="45"/>
      <c r="N9" s="27"/>
      <c r="O9" s="235"/>
      <c r="P9" s="236" t="s">
        <v>612</v>
      </c>
    </row>
    <row r="10" spans="1:16" ht="9" customHeight="1">
      <c r="A10" s="178" t="s">
        <v>613</v>
      </c>
      <c r="B10" s="1"/>
      <c r="C10" s="28"/>
      <c r="D10" s="24"/>
      <c r="E10" s="180"/>
      <c r="F10" s="237"/>
      <c r="G10" s="211"/>
      <c r="H10" s="29"/>
      <c r="I10" s="29"/>
      <c r="J10" s="42"/>
      <c r="K10" s="1"/>
      <c r="L10" s="42"/>
      <c r="M10" s="42"/>
      <c r="N10" s="29"/>
      <c r="O10" s="42"/>
      <c r="P10" s="236" t="s">
        <v>613</v>
      </c>
    </row>
    <row r="11" spans="1:16" ht="7.5" customHeight="1">
      <c r="A11" s="175"/>
      <c r="B11" s="24"/>
      <c r="C11" s="28"/>
      <c r="D11" s="530" t="s">
        <v>614</v>
      </c>
      <c r="E11" s="471"/>
      <c r="F11" s="405" t="s">
        <v>615</v>
      </c>
      <c r="G11" s="530" t="s">
        <v>614</v>
      </c>
      <c r="H11" s="471"/>
      <c r="I11" s="407" t="s">
        <v>615</v>
      </c>
      <c r="J11" s="530" t="s">
        <v>614</v>
      </c>
      <c r="K11" s="471"/>
      <c r="L11" s="405" t="s">
        <v>615</v>
      </c>
      <c r="M11" s="530" t="s">
        <v>614</v>
      </c>
      <c r="N11" s="471"/>
      <c r="O11" s="405" t="s">
        <v>615</v>
      </c>
      <c r="P11" s="241"/>
    </row>
    <row r="12" spans="1:16" ht="7.5" customHeight="1" thickBot="1">
      <c r="A12" s="49"/>
      <c r="B12" s="24"/>
      <c r="C12" s="100"/>
      <c r="D12" s="728"/>
      <c r="E12" s="745"/>
      <c r="F12" s="406"/>
      <c r="G12" s="728"/>
      <c r="H12" s="745"/>
      <c r="I12" s="319"/>
      <c r="J12" s="728"/>
      <c r="K12" s="745"/>
      <c r="L12" s="406"/>
      <c r="M12" s="728"/>
      <c r="N12" s="745"/>
      <c r="O12" s="406"/>
      <c r="P12" s="33"/>
    </row>
    <row r="13" spans="1:16" ht="12" customHeight="1">
      <c r="A13" s="34"/>
      <c r="B13" s="34"/>
      <c r="C13" s="34"/>
      <c r="D13" s="34"/>
      <c r="E13" s="34"/>
      <c r="F13" s="34"/>
      <c r="G13" s="34"/>
      <c r="H13" s="34"/>
      <c r="I13" s="34"/>
      <c r="J13" s="34"/>
      <c r="K13" s="34"/>
      <c r="L13" s="34"/>
      <c r="M13" s="34"/>
      <c r="N13" s="34"/>
      <c r="O13" s="34"/>
      <c r="P13" s="34"/>
    </row>
    <row r="14" spans="1:16" ht="10.5" customHeight="1">
      <c r="A14" s="130" t="s">
        <v>423</v>
      </c>
      <c r="B14" s="4"/>
      <c r="C14" s="27"/>
      <c r="D14" s="54"/>
      <c r="E14" s="4"/>
      <c r="F14" s="4"/>
      <c r="G14" s="4"/>
      <c r="H14" s="4"/>
      <c r="I14" s="54"/>
      <c r="J14" s="750" t="s">
        <v>423</v>
      </c>
      <c r="K14" s="750"/>
      <c r="L14" s="750"/>
      <c r="M14" s="750"/>
      <c r="N14" s="750"/>
      <c r="O14" s="750"/>
      <c r="P14" s="750"/>
    </row>
    <row r="15" spans="1:16" ht="7.5" customHeight="1">
      <c r="A15" s="24"/>
      <c r="B15" s="1"/>
      <c r="C15" s="24"/>
      <c r="D15" s="130"/>
      <c r="E15" s="4"/>
      <c r="F15" s="4"/>
      <c r="G15" s="4"/>
      <c r="H15" s="4"/>
      <c r="I15" s="4"/>
      <c r="J15" s="1"/>
      <c r="K15" s="1"/>
      <c r="L15" s="1"/>
      <c r="M15" s="1"/>
      <c r="N15" s="1"/>
      <c r="O15" s="1"/>
      <c r="P15" s="24"/>
    </row>
    <row r="16" spans="1:16" ht="9.75" customHeight="1">
      <c r="A16" s="188">
        <v>1</v>
      </c>
      <c r="B16" s="1" t="s">
        <v>424</v>
      </c>
      <c r="C16" s="28"/>
      <c r="D16" s="242">
        <v>21633</v>
      </c>
      <c r="E16" s="242">
        <v>9092</v>
      </c>
      <c r="F16" s="243">
        <f>E16*100/D16</f>
        <v>42.02838256367586</v>
      </c>
      <c r="G16" s="242">
        <v>21514</v>
      </c>
      <c r="H16" s="242">
        <v>9061</v>
      </c>
      <c r="I16" s="243">
        <f>H16*100/G16</f>
        <v>42.11676117876731</v>
      </c>
      <c r="J16" s="244">
        <v>10</v>
      </c>
      <c r="K16" s="245">
        <v>5</v>
      </c>
      <c r="L16" s="243">
        <f>K16*100/J16</f>
        <v>50</v>
      </c>
      <c r="M16" s="246">
        <v>109</v>
      </c>
      <c r="N16" s="246">
        <v>26</v>
      </c>
      <c r="O16" s="243">
        <f>N16*100/M16</f>
        <v>23.853211009174313</v>
      </c>
      <c r="P16" s="247">
        <v>1</v>
      </c>
    </row>
    <row r="17" spans="1:16" ht="9.75" customHeight="1">
      <c r="A17" s="188">
        <v>2</v>
      </c>
      <c r="B17" s="1"/>
      <c r="C17" s="28" t="s">
        <v>425</v>
      </c>
      <c r="D17" s="242">
        <v>5647</v>
      </c>
      <c r="E17" s="242">
        <v>2059</v>
      </c>
      <c r="F17" s="243">
        <f aca="true" t="shared" si="0" ref="F17:F41">E17*100/D17</f>
        <v>36.461838144147336</v>
      </c>
      <c r="G17" s="242">
        <v>5538</v>
      </c>
      <c r="H17" s="242">
        <v>2035</v>
      </c>
      <c r="I17" s="243">
        <f aca="true" t="shared" si="1" ref="I17:I41">H17*100/G17</f>
        <v>36.74611773203323</v>
      </c>
      <c r="J17" s="244">
        <v>3</v>
      </c>
      <c r="K17" s="245">
        <v>1</v>
      </c>
      <c r="L17" s="243">
        <f aca="true" t="shared" si="2" ref="L17:L33">K17*100/J17</f>
        <v>33.333333333333336</v>
      </c>
      <c r="M17" s="246">
        <v>106</v>
      </c>
      <c r="N17" s="246">
        <v>23</v>
      </c>
      <c r="O17" s="243">
        <f aca="true" t="shared" si="3" ref="O17:O41">N17*100/M17</f>
        <v>21.69811320754717</v>
      </c>
      <c r="P17" s="247">
        <v>2</v>
      </c>
    </row>
    <row r="18" spans="1:16" ht="9.75" customHeight="1">
      <c r="A18" s="188">
        <v>3</v>
      </c>
      <c r="B18" s="1"/>
      <c r="C18" s="28" t="s">
        <v>426</v>
      </c>
      <c r="D18" s="242">
        <v>7737</v>
      </c>
      <c r="E18" s="242">
        <v>3993</v>
      </c>
      <c r="F18" s="243">
        <f t="shared" si="0"/>
        <v>51.60915083365646</v>
      </c>
      <c r="G18" s="242">
        <v>7729</v>
      </c>
      <c r="H18" s="242">
        <v>3988</v>
      </c>
      <c r="I18" s="243">
        <f t="shared" si="1"/>
        <v>51.597878121361106</v>
      </c>
      <c r="J18" s="244">
        <v>5</v>
      </c>
      <c r="K18" s="245">
        <v>2</v>
      </c>
      <c r="L18" s="243">
        <f t="shared" si="2"/>
        <v>40</v>
      </c>
      <c r="M18" s="246">
        <v>3</v>
      </c>
      <c r="N18" s="246">
        <v>3</v>
      </c>
      <c r="O18" s="243">
        <f t="shared" si="3"/>
        <v>100</v>
      </c>
      <c r="P18" s="247">
        <v>3</v>
      </c>
    </row>
    <row r="19" spans="1:16" ht="9.75" customHeight="1">
      <c r="A19" s="188">
        <v>4</v>
      </c>
      <c r="B19" s="1"/>
      <c r="C19" s="28" t="s">
        <v>427</v>
      </c>
      <c r="D19" s="242">
        <v>8074</v>
      </c>
      <c r="E19" s="242">
        <v>3003</v>
      </c>
      <c r="F19" s="243">
        <f t="shared" si="0"/>
        <v>37.19346049046322</v>
      </c>
      <c r="G19" s="242">
        <v>8072</v>
      </c>
      <c r="H19" s="242">
        <v>3001</v>
      </c>
      <c r="I19" s="243">
        <f t="shared" si="1"/>
        <v>37.177898909811695</v>
      </c>
      <c r="J19" s="244">
        <v>2</v>
      </c>
      <c r="K19" s="245">
        <v>2</v>
      </c>
      <c r="L19" s="243">
        <f t="shared" si="2"/>
        <v>100</v>
      </c>
      <c r="M19" s="248" t="s">
        <v>491</v>
      </c>
      <c r="N19" s="248" t="s">
        <v>491</v>
      </c>
      <c r="O19" s="249" t="s">
        <v>491</v>
      </c>
      <c r="P19" s="247">
        <v>4</v>
      </c>
    </row>
    <row r="20" spans="1:16" ht="10.5" customHeight="1">
      <c r="A20" s="188">
        <v>5</v>
      </c>
      <c r="B20" s="1"/>
      <c r="C20" s="28" t="s">
        <v>428</v>
      </c>
      <c r="D20" s="250">
        <v>175</v>
      </c>
      <c r="E20" s="250">
        <v>37</v>
      </c>
      <c r="F20" s="243">
        <f t="shared" si="0"/>
        <v>21.142857142857142</v>
      </c>
      <c r="G20" s="242">
        <v>175</v>
      </c>
      <c r="H20" s="242">
        <v>37</v>
      </c>
      <c r="I20" s="243">
        <f t="shared" si="1"/>
        <v>21.142857142857142</v>
      </c>
      <c r="J20" s="248" t="s">
        <v>491</v>
      </c>
      <c r="K20" s="251" t="s">
        <v>491</v>
      </c>
      <c r="L20" s="249" t="s">
        <v>491</v>
      </c>
      <c r="M20" s="248" t="s">
        <v>491</v>
      </c>
      <c r="N20" s="248" t="s">
        <v>491</v>
      </c>
      <c r="O20" s="249" t="s">
        <v>491</v>
      </c>
      <c r="P20" s="247">
        <v>5</v>
      </c>
    </row>
    <row r="21" spans="1:16" ht="7.5" customHeight="1" hidden="1">
      <c r="A21" s="188"/>
      <c r="B21" s="1"/>
      <c r="C21" s="28"/>
      <c r="D21" s="242"/>
      <c r="E21" s="242"/>
      <c r="F21" s="243" t="e">
        <f t="shared" si="0"/>
        <v>#DIV/0!</v>
      </c>
      <c r="G21" s="242"/>
      <c r="H21" s="242"/>
      <c r="I21" s="243" t="e">
        <f t="shared" si="1"/>
        <v>#DIV/0!</v>
      </c>
      <c r="J21" s="248"/>
      <c r="K21" s="251"/>
      <c r="L21" s="243" t="e">
        <f t="shared" si="2"/>
        <v>#DIV/0!</v>
      </c>
      <c r="M21" s="248"/>
      <c r="N21" s="248"/>
      <c r="O21" s="249"/>
      <c r="P21" s="247"/>
    </row>
    <row r="22" spans="1:16" ht="6.75" customHeight="1">
      <c r="A22" s="188"/>
      <c r="B22" s="1"/>
      <c r="C22" s="28"/>
      <c r="D22" s="242"/>
      <c r="E22" s="242"/>
      <c r="F22" s="243"/>
      <c r="G22" s="242"/>
      <c r="H22" s="242"/>
      <c r="I22" s="243"/>
      <c r="J22" s="248"/>
      <c r="K22" s="251"/>
      <c r="L22" s="243"/>
      <c r="M22" s="248"/>
      <c r="N22" s="248"/>
      <c r="O22" s="249"/>
      <c r="P22" s="247"/>
    </row>
    <row r="23" spans="1:16" ht="10.5" customHeight="1">
      <c r="A23" s="188">
        <v>6</v>
      </c>
      <c r="B23" s="1" t="s">
        <v>429</v>
      </c>
      <c r="C23" s="28"/>
      <c r="D23" s="242">
        <v>569</v>
      </c>
      <c r="E23" s="242">
        <v>199</v>
      </c>
      <c r="F23" s="243">
        <f t="shared" si="0"/>
        <v>34.973637961335676</v>
      </c>
      <c r="G23" s="242">
        <v>569</v>
      </c>
      <c r="H23" s="242">
        <v>199</v>
      </c>
      <c r="I23" s="243">
        <f t="shared" si="1"/>
        <v>34.973637961335676</v>
      </c>
      <c r="J23" s="248" t="s">
        <v>491</v>
      </c>
      <c r="K23" s="251" t="s">
        <v>491</v>
      </c>
      <c r="L23" s="249" t="s">
        <v>491</v>
      </c>
      <c r="M23" s="248" t="s">
        <v>491</v>
      </c>
      <c r="N23" s="248" t="s">
        <v>491</v>
      </c>
      <c r="O23" s="249" t="s">
        <v>491</v>
      </c>
      <c r="P23" s="247">
        <v>6</v>
      </c>
    </row>
    <row r="24" spans="1:16" ht="6.75" customHeight="1">
      <c r="A24" s="188"/>
      <c r="B24" s="1"/>
      <c r="C24" s="28"/>
      <c r="D24" s="242"/>
      <c r="E24" s="242"/>
      <c r="F24" s="243"/>
      <c r="G24" s="242"/>
      <c r="H24" s="242"/>
      <c r="I24" s="243"/>
      <c r="J24" s="252"/>
      <c r="K24" s="245"/>
      <c r="L24" s="243"/>
      <c r="M24" s="246"/>
      <c r="N24" s="246"/>
      <c r="O24" s="243"/>
      <c r="P24" s="247"/>
    </row>
    <row r="25" spans="1:16" ht="10.5" customHeight="1">
      <c r="A25" s="188">
        <v>7</v>
      </c>
      <c r="B25" s="1" t="s">
        <v>430</v>
      </c>
      <c r="C25" s="28"/>
      <c r="D25" s="242">
        <v>20474</v>
      </c>
      <c r="E25" s="242">
        <v>13127</v>
      </c>
      <c r="F25" s="243">
        <f t="shared" si="0"/>
        <v>64.11546351470157</v>
      </c>
      <c r="G25" s="242">
        <v>17290</v>
      </c>
      <c r="H25" s="242">
        <v>10848</v>
      </c>
      <c r="I25" s="243">
        <f t="shared" si="1"/>
        <v>62.741469057258534</v>
      </c>
      <c r="J25" s="244">
        <v>210</v>
      </c>
      <c r="K25" s="245">
        <v>110</v>
      </c>
      <c r="L25" s="243">
        <f t="shared" si="2"/>
        <v>52.38095238095238</v>
      </c>
      <c r="M25" s="246">
        <v>2974</v>
      </c>
      <c r="N25" s="246">
        <v>2169</v>
      </c>
      <c r="O25" s="243">
        <f t="shared" si="3"/>
        <v>72.93207800941492</v>
      </c>
      <c r="P25" s="247">
        <v>7</v>
      </c>
    </row>
    <row r="26" spans="1:16" ht="10.5" customHeight="1">
      <c r="A26" s="188">
        <v>8</v>
      </c>
      <c r="B26" s="1"/>
      <c r="C26" s="28" t="s">
        <v>425</v>
      </c>
      <c r="D26" s="242">
        <v>6043</v>
      </c>
      <c r="E26" s="242">
        <v>2573</v>
      </c>
      <c r="F26" s="243">
        <f t="shared" si="0"/>
        <v>42.578189640906835</v>
      </c>
      <c r="G26" s="242">
        <v>5199</v>
      </c>
      <c r="H26" s="242">
        <v>2292</v>
      </c>
      <c r="I26" s="243">
        <f t="shared" si="1"/>
        <v>44.08540103866128</v>
      </c>
      <c r="J26" s="244">
        <v>39</v>
      </c>
      <c r="K26" s="245">
        <v>6</v>
      </c>
      <c r="L26" s="243">
        <f t="shared" si="2"/>
        <v>15.384615384615385</v>
      </c>
      <c r="M26" s="246">
        <v>805</v>
      </c>
      <c r="N26" s="246">
        <v>275</v>
      </c>
      <c r="O26" s="243">
        <f t="shared" si="3"/>
        <v>34.161490683229815</v>
      </c>
      <c r="P26" s="247">
        <v>8</v>
      </c>
    </row>
    <row r="27" spans="1:16" ht="10.5" customHeight="1">
      <c r="A27" s="188">
        <v>9</v>
      </c>
      <c r="B27" s="1"/>
      <c r="C27" s="28" t="s">
        <v>426</v>
      </c>
      <c r="D27" s="242">
        <v>7275</v>
      </c>
      <c r="E27" s="242">
        <v>4345</v>
      </c>
      <c r="F27" s="243">
        <f t="shared" si="0"/>
        <v>59.72508591065292</v>
      </c>
      <c r="G27" s="242">
        <v>6723</v>
      </c>
      <c r="H27" s="242">
        <v>3930</v>
      </c>
      <c r="I27" s="243">
        <f t="shared" si="1"/>
        <v>58.456046407853634</v>
      </c>
      <c r="J27" s="244">
        <v>110</v>
      </c>
      <c r="K27" s="245">
        <v>59</v>
      </c>
      <c r="L27" s="243">
        <f t="shared" si="2"/>
        <v>53.63636363636363</v>
      </c>
      <c r="M27" s="246">
        <v>442</v>
      </c>
      <c r="N27" s="246">
        <v>356</v>
      </c>
      <c r="O27" s="243">
        <f t="shared" si="3"/>
        <v>80.54298642533936</v>
      </c>
      <c r="P27" s="247">
        <v>9</v>
      </c>
    </row>
    <row r="28" spans="1:16" ht="10.5" customHeight="1">
      <c r="A28" s="85">
        <v>10</v>
      </c>
      <c r="B28" s="1"/>
      <c r="C28" s="28" t="s">
        <v>427</v>
      </c>
      <c r="D28" s="242">
        <v>6841</v>
      </c>
      <c r="E28" s="242">
        <v>6020</v>
      </c>
      <c r="F28" s="243">
        <f t="shared" si="0"/>
        <v>87.99883058032451</v>
      </c>
      <c r="G28" s="242">
        <v>5102</v>
      </c>
      <c r="H28" s="242">
        <v>4477</v>
      </c>
      <c r="I28" s="243">
        <f t="shared" si="1"/>
        <v>87.749901999216</v>
      </c>
      <c r="J28" s="244">
        <v>57</v>
      </c>
      <c r="K28" s="245">
        <v>42</v>
      </c>
      <c r="L28" s="243">
        <f t="shared" si="2"/>
        <v>73.6842105263158</v>
      </c>
      <c r="M28" s="246">
        <v>1682</v>
      </c>
      <c r="N28" s="246">
        <v>1501</v>
      </c>
      <c r="O28" s="243">
        <f t="shared" si="3"/>
        <v>89.23900118906064</v>
      </c>
      <c r="P28" s="247">
        <v>10</v>
      </c>
    </row>
    <row r="29" spans="1:16" ht="10.5" customHeight="1">
      <c r="A29" s="85">
        <v>11</v>
      </c>
      <c r="B29" s="1"/>
      <c r="C29" s="28" t="s">
        <v>428</v>
      </c>
      <c r="D29" s="242">
        <v>315</v>
      </c>
      <c r="E29" s="242">
        <v>189</v>
      </c>
      <c r="F29" s="243">
        <f t="shared" si="0"/>
        <v>60</v>
      </c>
      <c r="G29" s="242">
        <v>266</v>
      </c>
      <c r="H29" s="242">
        <v>149</v>
      </c>
      <c r="I29" s="243">
        <f t="shared" si="1"/>
        <v>56.015037593984964</v>
      </c>
      <c r="J29" s="244">
        <v>4</v>
      </c>
      <c r="K29" s="245">
        <v>3</v>
      </c>
      <c r="L29" s="243">
        <f t="shared" si="2"/>
        <v>75</v>
      </c>
      <c r="M29" s="246">
        <v>45</v>
      </c>
      <c r="N29" s="246">
        <v>37</v>
      </c>
      <c r="O29" s="243">
        <f t="shared" si="3"/>
        <v>82.22222222222223</v>
      </c>
      <c r="P29" s="247">
        <v>11</v>
      </c>
    </row>
    <row r="30" spans="1:16" ht="6.75" customHeight="1">
      <c r="A30" s="85"/>
      <c r="B30" s="1"/>
      <c r="C30" s="28"/>
      <c r="D30" s="242"/>
      <c r="E30" s="242"/>
      <c r="F30" s="243"/>
      <c r="G30" s="242"/>
      <c r="H30" s="242"/>
      <c r="I30" s="243"/>
      <c r="J30" s="244"/>
      <c r="K30" s="245"/>
      <c r="L30" s="243"/>
      <c r="M30" s="246"/>
      <c r="N30" s="246"/>
      <c r="O30" s="243"/>
      <c r="P30" s="247"/>
    </row>
    <row r="31" spans="1:16" ht="10.5" customHeight="1">
      <c r="A31" s="85">
        <v>12</v>
      </c>
      <c r="B31" s="1" t="s">
        <v>431</v>
      </c>
      <c r="C31" s="28"/>
      <c r="D31" s="242">
        <v>3075</v>
      </c>
      <c r="E31" s="242">
        <v>446</v>
      </c>
      <c r="F31" s="243">
        <f t="shared" si="0"/>
        <v>14.504065040650406</v>
      </c>
      <c r="G31" s="242">
        <v>2766</v>
      </c>
      <c r="H31" s="242">
        <v>327</v>
      </c>
      <c r="I31" s="243">
        <f t="shared" si="1"/>
        <v>11.822125813449023</v>
      </c>
      <c r="J31" s="244">
        <v>57</v>
      </c>
      <c r="K31" s="245">
        <v>22</v>
      </c>
      <c r="L31" s="243">
        <f t="shared" si="2"/>
        <v>38.59649122807018</v>
      </c>
      <c r="M31" s="246">
        <v>252</v>
      </c>
      <c r="N31" s="246">
        <v>97</v>
      </c>
      <c r="O31" s="243">
        <f t="shared" si="3"/>
        <v>38.492063492063494</v>
      </c>
      <c r="P31" s="247">
        <v>12</v>
      </c>
    </row>
    <row r="32" spans="1:16" ht="7.5" customHeight="1">
      <c r="A32" s="85"/>
      <c r="B32" s="1"/>
      <c r="C32" s="28"/>
      <c r="D32" s="242"/>
      <c r="E32" s="242"/>
      <c r="F32" s="243"/>
      <c r="G32" s="242"/>
      <c r="H32" s="242"/>
      <c r="I32" s="243"/>
      <c r="J32" s="244"/>
      <c r="K32" s="245"/>
      <c r="L32" s="243"/>
      <c r="M32" s="246"/>
      <c r="N32" s="246"/>
      <c r="O32" s="243"/>
      <c r="P32" s="247"/>
    </row>
    <row r="33" spans="1:16" s="67" customFormat="1" ht="10.5" customHeight="1">
      <c r="A33" s="198">
        <v>13</v>
      </c>
      <c r="B33" s="2" t="s">
        <v>432</v>
      </c>
      <c r="C33" s="35"/>
      <c r="D33" s="253">
        <v>45751</v>
      </c>
      <c r="E33" s="253">
        <v>22864</v>
      </c>
      <c r="F33" s="254">
        <f t="shared" si="0"/>
        <v>49.97486393740027</v>
      </c>
      <c r="G33" s="253">
        <v>42139</v>
      </c>
      <c r="H33" s="253">
        <v>20435</v>
      </c>
      <c r="I33" s="254">
        <f t="shared" si="1"/>
        <v>48.4942689669902</v>
      </c>
      <c r="J33" s="255">
        <v>277</v>
      </c>
      <c r="K33" s="256">
        <v>137</v>
      </c>
      <c r="L33" s="254">
        <f t="shared" si="2"/>
        <v>49.458483754512635</v>
      </c>
      <c r="M33" s="257">
        <v>3335</v>
      </c>
      <c r="N33" s="257">
        <v>2292</v>
      </c>
      <c r="O33" s="254">
        <f t="shared" si="3"/>
        <v>68.7256371814093</v>
      </c>
      <c r="P33" s="258">
        <v>13</v>
      </c>
    </row>
    <row r="34" spans="1:16" ht="6.75" customHeight="1">
      <c r="A34" s="85"/>
      <c r="B34" s="1"/>
      <c r="C34" s="28"/>
      <c r="D34" s="242"/>
      <c r="E34" s="242"/>
      <c r="F34" s="243"/>
      <c r="G34" s="242"/>
      <c r="H34" s="242"/>
      <c r="I34" s="243"/>
      <c r="J34" s="244"/>
      <c r="K34" s="245"/>
      <c r="L34" s="259"/>
      <c r="M34" s="246"/>
      <c r="N34" s="246"/>
      <c r="O34" s="243"/>
      <c r="P34" s="247"/>
    </row>
    <row r="35" spans="1:16" ht="10.5" customHeight="1">
      <c r="A35" s="260"/>
      <c r="C35" s="28" t="s">
        <v>403</v>
      </c>
      <c r="D35" s="242"/>
      <c r="E35" s="242"/>
      <c r="F35" s="243"/>
      <c r="G35" s="242"/>
      <c r="H35" s="242"/>
      <c r="I35" s="243"/>
      <c r="J35" s="244"/>
      <c r="K35" s="245"/>
      <c r="L35" s="259"/>
      <c r="M35" s="246"/>
      <c r="N35" s="246"/>
      <c r="O35" s="243"/>
      <c r="P35" s="261"/>
    </row>
    <row r="36" spans="1:16" ht="10.5" customHeight="1">
      <c r="A36" s="85"/>
      <c r="C36" s="28" t="s">
        <v>616</v>
      </c>
      <c r="D36" s="242"/>
      <c r="E36" s="242"/>
      <c r="F36" s="243"/>
      <c r="G36" s="242"/>
      <c r="H36" s="242"/>
      <c r="I36" s="243"/>
      <c r="J36" s="244"/>
      <c r="K36" s="245"/>
      <c r="L36" s="259"/>
      <c r="M36" s="246"/>
      <c r="N36" s="246"/>
      <c r="O36" s="243"/>
      <c r="P36" s="247"/>
    </row>
    <row r="37" spans="1:16" ht="10.5" customHeight="1">
      <c r="A37" s="85">
        <v>14</v>
      </c>
      <c r="B37" s="1"/>
      <c r="C37" s="28" t="s">
        <v>617</v>
      </c>
      <c r="D37" s="242">
        <v>42676</v>
      </c>
      <c r="E37" s="242">
        <v>22418</v>
      </c>
      <c r="F37" s="243">
        <f t="shared" si="0"/>
        <v>52.530696410160274</v>
      </c>
      <c r="G37" s="242">
        <v>39373</v>
      </c>
      <c r="H37" s="242">
        <v>20108</v>
      </c>
      <c r="I37" s="243">
        <f t="shared" si="1"/>
        <v>51.07053056663196</v>
      </c>
      <c r="J37" s="244">
        <v>220</v>
      </c>
      <c r="K37" s="245">
        <v>115</v>
      </c>
      <c r="L37" s="243">
        <f>K37*100/J37</f>
        <v>52.27272727272727</v>
      </c>
      <c r="M37" s="246">
        <v>3083</v>
      </c>
      <c r="N37" s="246">
        <v>2195</v>
      </c>
      <c r="O37" s="243">
        <f t="shared" si="3"/>
        <v>71.19688614985404</v>
      </c>
      <c r="P37" s="247">
        <v>14</v>
      </c>
    </row>
    <row r="38" spans="1:16" ht="10.5" customHeight="1">
      <c r="A38" s="85">
        <v>15</v>
      </c>
      <c r="B38" s="1"/>
      <c r="C38" s="28" t="s">
        <v>618</v>
      </c>
      <c r="D38" s="242">
        <v>12259</v>
      </c>
      <c r="E38" s="242">
        <v>4831</v>
      </c>
      <c r="F38" s="243">
        <f t="shared" si="0"/>
        <v>39.407782037686594</v>
      </c>
      <c r="G38" s="242">
        <v>11306</v>
      </c>
      <c r="H38" s="242">
        <v>4526</v>
      </c>
      <c r="I38" s="243">
        <f t="shared" si="1"/>
        <v>40.03184150008845</v>
      </c>
      <c r="J38" s="244">
        <v>42</v>
      </c>
      <c r="K38" s="245">
        <v>7</v>
      </c>
      <c r="L38" s="243">
        <f>K38*100/J38</f>
        <v>16.666666666666668</v>
      </c>
      <c r="M38" s="246">
        <v>911</v>
      </c>
      <c r="N38" s="246">
        <v>298</v>
      </c>
      <c r="O38" s="243">
        <f t="shared" si="3"/>
        <v>32.711306256860595</v>
      </c>
      <c r="P38" s="247">
        <v>15</v>
      </c>
    </row>
    <row r="39" spans="1:16" ht="10.5" customHeight="1">
      <c r="A39" s="85">
        <v>16</v>
      </c>
      <c r="B39" s="1"/>
      <c r="C39" s="28" t="s">
        <v>619</v>
      </c>
      <c r="D39" s="242">
        <v>15012</v>
      </c>
      <c r="E39" s="242">
        <v>8338</v>
      </c>
      <c r="F39" s="243">
        <f t="shared" si="0"/>
        <v>55.54223288036238</v>
      </c>
      <c r="G39" s="242">
        <v>14452</v>
      </c>
      <c r="H39" s="242">
        <v>7918</v>
      </c>
      <c r="I39" s="243">
        <f t="shared" si="1"/>
        <v>54.788264600055356</v>
      </c>
      <c r="J39" s="244">
        <v>115</v>
      </c>
      <c r="K39" s="245">
        <v>61</v>
      </c>
      <c r="L39" s="243">
        <f>K39*100/J39</f>
        <v>53.04347826086956</v>
      </c>
      <c r="M39" s="246">
        <v>445</v>
      </c>
      <c r="N39" s="246">
        <v>359</v>
      </c>
      <c r="O39" s="243">
        <f t="shared" si="3"/>
        <v>80.67415730337079</v>
      </c>
      <c r="P39" s="247">
        <v>16</v>
      </c>
    </row>
    <row r="40" spans="1:16" ht="10.5" customHeight="1">
      <c r="A40" s="85">
        <v>17</v>
      </c>
      <c r="B40" s="1"/>
      <c r="C40" s="28" t="s">
        <v>620</v>
      </c>
      <c r="D40" s="242">
        <v>14915</v>
      </c>
      <c r="E40" s="242">
        <v>9023</v>
      </c>
      <c r="F40" s="243">
        <f t="shared" si="0"/>
        <v>60.49614482065035</v>
      </c>
      <c r="G40" s="242">
        <v>13174</v>
      </c>
      <c r="H40" s="242">
        <v>7478</v>
      </c>
      <c r="I40" s="243">
        <f t="shared" si="1"/>
        <v>56.763321694246244</v>
      </c>
      <c r="J40" s="244">
        <v>59</v>
      </c>
      <c r="K40" s="245">
        <v>44</v>
      </c>
      <c r="L40" s="243">
        <f>K40*100/J40</f>
        <v>74.57627118644068</v>
      </c>
      <c r="M40" s="246">
        <v>1682</v>
      </c>
      <c r="N40" s="246">
        <v>1501</v>
      </c>
      <c r="O40" s="243">
        <f t="shared" si="3"/>
        <v>89.23900118906064</v>
      </c>
      <c r="P40" s="247">
        <v>17</v>
      </c>
    </row>
    <row r="41" spans="1:16" ht="10.5" customHeight="1">
      <c r="A41" s="85">
        <v>18</v>
      </c>
      <c r="B41" s="1"/>
      <c r="C41" s="28" t="s">
        <v>621</v>
      </c>
      <c r="D41" s="242">
        <v>490</v>
      </c>
      <c r="E41" s="242">
        <v>226</v>
      </c>
      <c r="F41" s="243">
        <f t="shared" si="0"/>
        <v>46.12244897959184</v>
      </c>
      <c r="G41" s="242">
        <v>441</v>
      </c>
      <c r="H41" s="242">
        <v>186</v>
      </c>
      <c r="I41" s="243">
        <f t="shared" si="1"/>
        <v>42.17687074829932</v>
      </c>
      <c r="J41" s="244">
        <v>4</v>
      </c>
      <c r="K41" s="245">
        <v>3</v>
      </c>
      <c r="L41" s="243">
        <f>K41*100/J41</f>
        <v>75</v>
      </c>
      <c r="M41" s="246">
        <v>45</v>
      </c>
      <c r="N41" s="246">
        <v>37</v>
      </c>
      <c r="O41" s="243">
        <f t="shared" si="3"/>
        <v>82.22222222222223</v>
      </c>
      <c r="P41" s="247">
        <v>18</v>
      </c>
    </row>
    <row r="42" spans="1:16" ht="6.75" customHeight="1">
      <c r="A42" s="165"/>
      <c r="B42" s="1"/>
      <c r="C42" s="1"/>
      <c r="D42" s="242"/>
      <c r="E42" s="242"/>
      <c r="F42" s="243"/>
      <c r="G42" s="242"/>
      <c r="H42" s="242"/>
      <c r="I42" s="243"/>
      <c r="J42" s="244"/>
      <c r="K42" s="262"/>
      <c r="L42" s="259"/>
      <c r="M42" s="244"/>
      <c r="N42" s="244"/>
      <c r="O42" s="263"/>
      <c r="P42" s="191"/>
    </row>
    <row r="43" spans="1:16" ht="10.5" customHeight="1">
      <c r="A43" s="625" t="s">
        <v>622</v>
      </c>
      <c r="B43" s="625"/>
      <c r="C43" s="625"/>
      <c r="D43" s="625"/>
      <c r="E43" s="625"/>
      <c r="F43" s="625"/>
      <c r="G43" s="625"/>
      <c r="H43" s="625"/>
      <c r="I43" s="625"/>
      <c r="J43" s="717" t="s">
        <v>622</v>
      </c>
      <c r="K43" s="717"/>
      <c r="L43" s="717"/>
      <c r="M43" s="717"/>
      <c r="N43" s="717"/>
      <c r="O43" s="717"/>
      <c r="P43" s="717"/>
    </row>
    <row r="44" spans="1:16" ht="6.75" customHeight="1">
      <c r="A44" s="165"/>
      <c r="B44" s="1"/>
      <c r="C44" s="1"/>
      <c r="D44" s="242"/>
      <c r="E44" s="242"/>
      <c r="F44" s="243"/>
      <c r="G44" s="242"/>
      <c r="H44" s="242"/>
      <c r="I44" s="243"/>
      <c r="J44" s="244"/>
      <c r="K44" s="262"/>
      <c r="L44" s="259"/>
      <c r="M44" s="244"/>
      <c r="N44" s="244"/>
      <c r="O44" s="263"/>
      <c r="P44" s="191"/>
    </row>
    <row r="45" spans="1:16" ht="9.75" customHeight="1">
      <c r="A45" s="85">
        <v>19</v>
      </c>
      <c r="B45" s="1" t="s">
        <v>424</v>
      </c>
      <c r="C45" s="28"/>
      <c r="D45" s="242">
        <v>5994</v>
      </c>
      <c r="E45" s="242">
        <v>5105</v>
      </c>
      <c r="F45" s="243">
        <f aca="true" t="shared" si="4" ref="F45:F69">E45*100/D45</f>
        <v>85.1685018351685</v>
      </c>
      <c r="G45" s="242">
        <v>5990</v>
      </c>
      <c r="H45" s="242">
        <v>5103</v>
      </c>
      <c r="I45" s="243">
        <f aca="true" t="shared" si="5" ref="I45:I61">H45*100/G45</f>
        <v>85.19198664440735</v>
      </c>
      <c r="J45" s="244">
        <v>1</v>
      </c>
      <c r="K45" s="251" t="s">
        <v>491</v>
      </c>
      <c r="L45" s="249" t="s">
        <v>491</v>
      </c>
      <c r="M45" s="248" t="s">
        <v>580</v>
      </c>
      <c r="N45" s="248" t="s">
        <v>608</v>
      </c>
      <c r="O45" s="243">
        <f aca="true" t="shared" si="6" ref="O45:O61">N45*100/M45</f>
        <v>66.66666666666667</v>
      </c>
      <c r="P45" s="247">
        <v>19</v>
      </c>
    </row>
    <row r="46" spans="1:16" ht="9.75" customHeight="1">
      <c r="A46" s="85">
        <v>20</v>
      </c>
      <c r="B46" s="1"/>
      <c r="C46" s="28" t="s">
        <v>425</v>
      </c>
      <c r="D46" s="250">
        <v>1631</v>
      </c>
      <c r="E46" s="250">
        <v>1234</v>
      </c>
      <c r="F46" s="243">
        <f t="shared" si="4"/>
        <v>75.6591048436542</v>
      </c>
      <c r="G46" s="242">
        <v>1628</v>
      </c>
      <c r="H46" s="242">
        <v>1232</v>
      </c>
      <c r="I46" s="243">
        <f t="shared" si="5"/>
        <v>75.67567567567568</v>
      </c>
      <c r="J46" s="248" t="s">
        <v>491</v>
      </c>
      <c r="K46" s="251" t="s">
        <v>491</v>
      </c>
      <c r="L46" s="249" t="s">
        <v>491</v>
      </c>
      <c r="M46" s="248" t="s">
        <v>580</v>
      </c>
      <c r="N46" s="248" t="s">
        <v>608</v>
      </c>
      <c r="O46" s="243">
        <f t="shared" si="6"/>
        <v>66.66666666666667</v>
      </c>
      <c r="P46" s="247">
        <v>20</v>
      </c>
    </row>
    <row r="47" spans="1:16" ht="9.75" customHeight="1">
      <c r="A47" s="85">
        <v>21</v>
      </c>
      <c r="B47" s="1"/>
      <c r="C47" s="28" t="s">
        <v>426</v>
      </c>
      <c r="D47" s="250">
        <v>3837</v>
      </c>
      <c r="E47" s="250">
        <v>3373</v>
      </c>
      <c r="F47" s="243">
        <f t="shared" si="4"/>
        <v>87.90721918165234</v>
      </c>
      <c r="G47" s="242">
        <v>3836</v>
      </c>
      <c r="H47" s="242">
        <v>3373</v>
      </c>
      <c r="I47" s="243">
        <f t="shared" si="5"/>
        <v>87.93013555787279</v>
      </c>
      <c r="J47" s="244">
        <v>1</v>
      </c>
      <c r="K47" s="251" t="s">
        <v>491</v>
      </c>
      <c r="L47" s="249" t="s">
        <v>491</v>
      </c>
      <c r="M47" s="248" t="s">
        <v>491</v>
      </c>
      <c r="N47" s="248" t="s">
        <v>491</v>
      </c>
      <c r="O47" s="249" t="s">
        <v>491</v>
      </c>
      <c r="P47" s="247">
        <v>21</v>
      </c>
    </row>
    <row r="48" spans="1:16" ht="10.5" customHeight="1">
      <c r="A48" s="85">
        <v>22</v>
      </c>
      <c r="B48" s="1"/>
      <c r="C48" s="28" t="s">
        <v>427</v>
      </c>
      <c r="D48" s="250">
        <v>522</v>
      </c>
      <c r="E48" s="250">
        <v>497</v>
      </c>
      <c r="F48" s="243">
        <f t="shared" si="4"/>
        <v>95.21072796934865</v>
      </c>
      <c r="G48" s="242">
        <v>522</v>
      </c>
      <c r="H48" s="242">
        <v>497</v>
      </c>
      <c r="I48" s="243">
        <f t="shared" si="5"/>
        <v>95.21072796934865</v>
      </c>
      <c r="J48" s="248" t="s">
        <v>491</v>
      </c>
      <c r="K48" s="251" t="s">
        <v>491</v>
      </c>
      <c r="L48" s="249" t="s">
        <v>491</v>
      </c>
      <c r="M48" s="248" t="s">
        <v>491</v>
      </c>
      <c r="N48" s="248" t="s">
        <v>491</v>
      </c>
      <c r="O48" s="249" t="s">
        <v>491</v>
      </c>
      <c r="P48" s="247">
        <v>22</v>
      </c>
    </row>
    <row r="49" spans="1:16" ht="10.5" customHeight="1">
      <c r="A49" s="85">
        <v>23</v>
      </c>
      <c r="B49" s="1"/>
      <c r="C49" s="28" t="s">
        <v>428</v>
      </c>
      <c r="D49" s="195" t="s">
        <v>623</v>
      </c>
      <c r="E49" s="195" t="s">
        <v>581</v>
      </c>
      <c r="F49" s="243">
        <f t="shared" si="4"/>
        <v>25</v>
      </c>
      <c r="G49" s="195" t="s">
        <v>623</v>
      </c>
      <c r="H49" s="195" t="s">
        <v>581</v>
      </c>
      <c r="I49" s="243">
        <f t="shared" si="5"/>
        <v>25</v>
      </c>
      <c r="J49" s="248" t="s">
        <v>491</v>
      </c>
      <c r="K49" s="251" t="s">
        <v>491</v>
      </c>
      <c r="L49" s="249" t="s">
        <v>491</v>
      </c>
      <c r="M49" s="248" t="s">
        <v>491</v>
      </c>
      <c r="N49" s="248" t="s">
        <v>491</v>
      </c>
      <c r="O49" s="249" t="s">
        <v>491</v>
      </c>
      <c r="P49" s="247">
        <v>23</v>
      </c>
    </row>
    <row r="50" spans="1:16" ht="6" customHeight="1">
      <c r="A50" s="85"/>
      <c r="B50" s="1"/>
      <c r="C50" s="28"/>
      <c r="D50" s="250"/>
      <c r="E50" s="250"/>
      <c r="F50" s="243"/>
      <c r="G50" s="242"/>
      <c r="H50" s="242"/>
      <c r="I50" s="243"/>
      <c r="J50" s="252"/>
      <c r="K50" s="251"/>
      <c r="L50" s="249"/>
      <c r="M50" s="248"/>
      <c r="N50" s="248"/>
      <c r="O50" s="249"/>
      <c r="P50" s="247"/>
    </row>
    <row r="51" spans="1:16" ht="9.75" customHeight="1">
      <c r="A51" s="85">
        <v>24</v>
      </c>
      <c r="B51" s="1" t="s">
        <v>429</v>
      </c>
      <c r="C51" s="28"/>
      <c r="D51" s="250">
        <v>49</v>
      </c>
      <c r="E51" s="250">
        <v>45</v>
      </c>
      <c r="F51" s="243">
        <f t="shared" si="4"/>
        <v>91.83673469387755</v>
      </c>
      <c r="G51" s="242">
        <v>49</v>
      </c>
      <c r="H51" s="242">
        <v>45</v>
      </c>
      <c r="I51" s="243">
        <f t="shared" si="5"/>
        <v>91.83673469387755</v>
      </c>
      <c r="J51" s="248" t="s">
        <v>491</v>
      </c>
      <c r="K51" s="251" t="s">
        <v>491</v>
      </c>
      <c r="L51" s="249" t="s">
        <v>491</v>
      </c>
      <c r="M51" s="248" t="s">
        <v>491</v>
      </c>
      <c r="N51" s="248" t="s">
        <v>491</v>
      </c>
      <c r="O51" s="249" t="s">
        <v>491</v>
      </c>
      <c r="P51" s="247">
        <v>24</v>
      </c>
    </row>
    <row r="52" spans="1:16" ht="6.75" customHeight="1">
      <c r="A52" s="85"/>
      <c r="B52" s="1"/>
      <c r="C52" s="28"/>
      <c r="D52" s="250"/>
      <c r="E52" s="250"/>
      <c r="F52" s="243"/>
      <c r="G52" s="242"/>
      <c r="H52" s="242"/>
      <c r="I52" s="243"/>
      <c r="J52" s="263"/>
      <c r="K52" s="262"/>
      <c r="L52" s="243"/>
      <c r="M52" s="244"/>
      <c r="N52" s="244"/>
      <c r="O52" s="243"/>
      <c r="P52" s="247"/>
    </row>
    <row r="53" spans="1:16" ht="10.5" customHeight="1">
      <c r="A53" s="85">
        <v>25</v>
      </c>
      <c r="B53" s="1" t="s">
        <v>430</v>
      </c>
      <c r="C53" s="28"/>
      <c r="D53" s="250">
        <v>17725</v>
      </c>
      <c r="E53" s="250">
        <v>14446</v>
      </c>
      <c r="F53" s="243">
        <f t="shared" si="4"/>
        <v>81.50070521861777</v>
      </c>
      <c r="G53" s="242">
        <v>16685</v>
      </c>
      <c r="H53" s="242">
        <v>13544</v>
      </c>
      <c r="I53" s="243">
        <f t="shared" si="5"/>
        <v>81.17470782139647</v>
      </c>
      <c r="J53" s="244">
        <v>43</v>
      </c>
      <c r="K53" s="262">
        <v>21</v>
      </c>
      <c r="L53" s="243">
        <f>K53*100/J53</f>
        <v>48.83720930232558</v>
      </c>
      <c r="M53" s="244">
        <v>997</v>
      </c>
      <c r="N53" s="244">
        <v>881</v>
      </c>
      <c r="O53" s="243">
        <f t="shared" si="6"/>
        <v>88.36509528585758</v>
      </c>
      <c r="P53" s="247">
        <v>25</v>
      </c>
    </row>
    <row r="54" spans="1:16" ht="10.5" customHeight="1">
      <c r="A54" s="85">
        <v>26</v>
      </c>
      <c r="B54" s="1"/>
      <c r="C54" s="28" t="s">
        <v>425</v>
      </c>
      <c r="D54" s="250">
        <v>4015</v>
      </c>
      <c r="E54" s="250">
        <v>2471</v>
      </c>
      <c r="F54" s="243">
        <f t="shared" si="4"/>
        <v>61.544209215442095</v>
      </c>
      <c r="G54" s="242">
        <v>3783</v>
      </c>
      <c r="H54" s="242">
        <v>2330</v>
      </c>
      <c r="I54" s="243">
        <f t="shared" si="5"/>
        <v>61.59132963256675</v>
      </c>
      <c r="J54" s="244">
        <v>10</v>
      </c>
      <c r="K54" s="251" t="s">
        <v>581</v>
      </c>
      <c r="L54" s="243">
        <f>K54*100/J54</f>
        <v>10</v>
      </c>
      <c r="M54" s="244">
        <v>222</v>
      </c>
      <c r="N54" s="244">
        <v>140</v>
      </c>
      <c r="O54" s="243">
        <f t="shared" si="6"/>
        <v>63.06306306306306</v>
      </c>
      <c r="P54" s="247">
        <v>26</v>
      </c>
    </row>
    <row r="55" spans="1:16" ht="10.5" customHeight="1">
      <c r="A55" s="85">
        <v>27</v>
      </c>
      <c r="B55" s="1"/>
      <c r="C55" s="28" t="s">
        <v>426</v>
      </c>
      <c r="D55" s="250">
        <v>9723</v>
      </c>
      <c r="E55" s="250">
        <v>8100</v>
      </c>
      <c r="F55" s="243">
        <f t="shared" si="4"/>
        <v>83.30762110459735</v>
      </c>
      <c r="G55" s="242">
        <v>9540</v>
      </c>
      <c r="H55" s="242">
        <v>7943</v>
      </c>
      <c r="I55" s="243">
        <f t="shared" si="5"/>
        <v>83.25995807127883</v>
      </c>
      <c r="J55" s="244">
        <v>20</v>
      </c>
      <c r="K55" s="262">
        <v>8</v>
      </c>
      <c r="L55" s="243">
        <f>K55*100/J55</f>
        <v>40</v>
      </c>
      <c r="M55" s="244">
        <v>163</v>
      </c>
      <c r="N55" s="244">
        <v>149</v>
      </c>
      <c r="O55" s="243">
        <f t="shared" si="6"/>
        <v>91.41104294478528</v>
      </c>
      <c r="P55" s="247">
        <v>27</v>
      </c>
    </row>
    <row r="56" spans="1:16" ht="10.5" customHeight="1">
      <c r="A56" s="85">
        <v>28</v>
      </c>
      <c r="B56" s="1"/>
      <c r="C56" s="28" t="s">
        <v>427</v>
      </c>
      <c r="D56" s="250">
        <v>3939</v>
      </c>
      <c r="E56" s="250">
        <v>3837</v>
      </c>
      <c r="F56" s="243">
        <f t="shared" si="4"/>
        <v>97.41051028179741</v>
      </c>
      <c r="G56" s="242">
        <v>3320</v>
      </c>
      <c r="H56" s="242">
        <v>3238</v>
      </c>
      <c r="I56" s="243">
        <f t="shared" si="5"/>
        <v>97.53012048192771</v>
      </c>
      <c r="J56" s="244">
        <v>13</v>
      </c>
      <c r="K56" s="262">
        <v>12</v>
      </c>
      <c r="L56" s="243">
        <f>K56*100/J56</f>
        <v>92.3076923076923</v>
      </c>
      <c r="M56" s="244">
        <v>606</v>
      </c>
      <c r="N56" s="244">
        <v>587</v>
      </c>
      <c r="O56" s="243">
        <f t="shared" si="6"/>
        <v>96.86468646864687</v>
      </c>
      <c r="P56" s="247">
        <v>28</v>
      </c>
    </row>
    <row r="57" spans="1:16" ht="10.5" customHeight="1">
      <c r="A57" s="85">
        <v>29</v>
      </c>
      <c r="B57" s="1"/>
      <c r="C57" s="28" t="s">
        <v>428</v>
      </c>
      <c r="D57" s="250">
        <v>48</v>
      </c>
      <c r="E57" s="250">
        <v>38</v>
      </c>
      <c r="F57" s="243">
        <f t="shared" si="4"/>
        <v>79.16666666666667</v>
      </c>
      <c r="G57" s="242">
        <v>42</v>
      </c>
      <c r="H57" s="242">
        <v>33</v>
      </c>
      <c r="I57" s="243">
        <f t="shared" si="5"/>
        <v>78.57142857142857</v>
      </c>
      <c r="J57" s="248" t="s">
        <v>491</v>
      </c>
      <c r="K57" s="251" t="s">
        <v>491</v>
      </c>
      <c r="L57" s="249" t="s">
        <v>491</v>
      </c>
      <c r="M57" s="244">
        <v>6</v>
      </c>
      <c r="N57" s="244">
        <v>5</v>
      </c>
      <c r="O57" s="243">
        <f t="shared" si="6"/>
        <v>83.33333333333333</v>
      </c>
      <c r="P57" s="247">
        <v>29</v>
      </c>
    </row>
    <row r="58" spans="1:16" ht="6.75" customHeight="1">
      <c r="A58" s="85"/>
      <c r="B58" s="1"/>
      <c r="C58" s="28"/>
      <c r="D58" s="250"/>
      <c r="E58" s="250"/>
      <c r="F58" s="243"/>
      <c r="G58" s="242"/>
      <c r="H58" s="242"/>
      <c r="I58" s="243"/>
      <c r="J58" s="244"/>
      <c r="K58" s="262"/>
      <c r="L58" s="243"/>
      <c r="M58" s="244"/>
      <c r="N58" s="244"/>
      <c r="O58" s="243"/>
      <c r="P58" s="247"/>
    </row>
    <row r="59" spans="1:16" ht="10.5" customHeight="1">
      <c r="A59" s="85">
        <v>30</v>
      </c>
      <c r="B59" s="1" t="s">
        <v>431</v>
      </c>
      <c r="C59" s="28"/>
      <c r="D59" s="250">
        <v>399</v>
      </c>
      <c r="E59" s="250">
        <v>221</v>
      </c>
      <c r="F59" s="243">
        <f t="shared" si="4"/>
        <v>55.388471177944865</v>
      </c>
      <c r="G59" s="242">
        <v>235</v>
      </c>
      <c r="H59" s="242">
        <v>83</v>
      </c>
      <c r="I59" s="243">
        <f t="shared" si="5"/>
        <v>35.319148936170215</v>
      </c>
      <c r="J59" s="244">
        <v>24</v>
      </c>
      <c r="K59" s="262">
        <v>17</v>
      </c>
      <c r="L59" s="243">
        <f>K59*100/J59</f>
        <v>70.83333333333333</v>
      </c>
      <c r="M59" s="244">
        <v>140</v>
      </c>
      <c r="N59" s="244">
        <v>121</v>
      </c>
      <c r="O59" s="243">
        <f t="shared" si="6"/>
        <v>86.42857142857143</v>
      </c>
      <c r="P59" s="247">
        <v>30</v>
      </c>
    </row>
    <row r="60" spans="1:16" ht="6.75" customHeight="1">
      <c r="A60" s="85"/>
      <c r="B60" s="1"/>
      <c r="C60" s="28"/>
      <c r="D60" s="250"/>
      <c r="E60" s="250"/>
      <c r="F60" s="243"/>
      <c r="G60" s="242"/>
      <c r="H60" s="242"/>
      <c r="I60" s="243"/>
      <c r="J60" s="255"/>
      <c r="K60" s="262"/>
      <c r="L60" s="243"/>
      <c r="M60" s="244"/>
      <c r="N60" s="244"/>
      <c r="O60" s="243"/>
      <c r="P60" s="247"/>
    </row>
    <row r="61" spans="1:16" s="67" customFormat="1" ht="10.5" customHeight="1">
      <c r="A61" s="198">
        <v>31</v>
      </c>
      <c r="B61" s="2" t="s">
        <v>432</v>
      </c>
      <c r="C61" s="35"/>
      <c r="D61" s="264">
        <v>24167</v>
      </c>
      <c r="E61" s="264">
        <v>19817</v>
      </c>
      <c r="F61" s="254">
        <f t="shared" si="4"/>
        <v>82.00024827243762</v>
      </c>
      <c r="G61" s="253">
        <v>22959</v>
      </c>
      <c r="H61" s="253">
        <v>18775</v>
      </c>
      <c r="I61" s="265">
        <f t="shared" si="5"/>
        <v>81.77620976523367</v>
      </c>
      <c r="J61" s="255">
        <v>68</v>
      </c>
      <c r="K61" s="266">
        <v>38</v>
      </c>
      <c r="L61" s="265">
        <f>K61*100/J61</f>
        <v>55.88235294117647</v>
      </c>
      <c r="M61" s="255">
        <v>1140</v>
      </c>
      <c r="N61" s="255">
        <v>1004</v>
      </c>
      <c r="O61" s="265">
        <f t="shared" si="6"/>
        <v>88.0701754385965</v>
      </c>
      <c r="P61" s="258">
        <v>31</v>
      </c>
    </row>
    <row r="62" spans="1:16" ht="6.75" customHeight="1">
      <c r="A62" s="85"/>
      <c r="B62" s="1"/>
      <c r="C62" s="28"/>
      <c r="D62" s="250"/>
      <c r="E62" s="250"/>
      <c r="F62" s="243"/>
      <c r="G62" s="242"/>
      <c r="H62" s="242"/>
      <c r="I62" s="243"/>
      <c r="J62" s="263"/>
      <c r="K62" s="262"/>
      <c r="L62" s="259"/>
      <c r="M62" s="244"/>
      <c r="N62" s="244"/>
      <c r="O62" s="1"/>
      <c r="P62" s="247"/>
    </row>
    <row r="63" spans="1:16" ht="10.5" customHeight="1">
      <c r="A63" s="85"/>
      <c r="C63" s="28" t="s">
        <v>403</v>
      </c>
      <c r="D63" s="250"/>
      <c r="E63" s="250"/>
      <c r="F63" s="243"/>
      <c r="G63" s="242"/>
      <c r="H63" s="242"/>
      <c r="I63" s="243"/>
      <c r="J63" s="263"/>
      <c r="K63" s="262"/>
      <c r="L63" s="259"/>
      <c r="M63" s="244"/>
      <c r="N63" s="244"/>
      <c r="O63" s="1"/>
      <c r="P63" s="247"/>
    </row>
    <row r="64" spans="1:16" ht="10.5" customHeight="1">
      <c r="A64" s="85"/>
      <c r="C64" s="28" t="s">
        <v>434</v>
      </c>
      <c r="D64" s="250"/>
      <c r="E64" s="250"/>
      <c r="F64" s="243"/>
      <c r="G64" s="242"/>
      <c r="H64" s="242"/>
      <c r="I64" s="243"/>
      <c r="J64" s="263"/>
      <c r="K64" s="262"/>
      <c r="L64" s="259"/>
      <c r="M64" s="244"/>
      <c r="N64" s="244"/>
      <c r="O64" s="1"/>
      <c r="P64" s="247"/>
    </row>
    <row r="65" spans="1:16" ht="10.5" customHeight="1">
      <c r="A65" s="85">
        <v>32</v>
      </c>
      <c r="B65" s="24"/>
      <c r="C65" s="28" t="s">
        <v>617</v>
      </c>
      <c r="D65" s="250">
        <v>23768</v>
      </c>
      <c r="E65" s="250">
        <v>19596</v>
      </c>
      <c r="F65" s="243">
        <f t="shared" si="4"/>
        <v>82.44698754628071</v>
      </c>
      <c r="G65" s="242">
        <v>22724</v>
      </c>
      <c r="H65" s="242">
        <v>18692</v>
      </c>
      <c r="I65" s="243">
        <f>H65*100/G65</f>
        <v>82.25664495687379</v>
      </c>
      <c r="J65" s="244">
        <v>44</v>
      </c>
      <c r="K65" s="262">
        <v>21</v>
      </c>
      <c r="L65" s="243">
        <f>K65*100/J65</f>
        <v>47.72727272727273</v>
      </c>
      <c r="M65" s="244">
        <v>1000</v>
      </c>
      <c r="N65" s="244">
        <v>883</v>
      </c>
      <c r="O65" s="243">
        <f>N65*100/M65</f>
        <v>88.3</v>
      </c>
      <c r="P65" s="247">
        <v>32</v>
      </c>
    </row>
    <row r="66" spans="1:16" ht="10.5" customHeight="1">
      <c r="A66" s="85">
        <v>33</v>
      </c>
      <c r="B66" s="1"/>
      <c r="C66" s="28" t="s">
        <v>618</v>
      </c>
      <c r="D66" s="250">
        <v>5695</v>
      </c>
      <c r="E66" s="250">
        <v>3750</v>
      </c>
      <c r="F66" s="243">
        <f t="shared" si="4"/>
        <v>65.84723441615452</v>
      </c>
      <c r="G66" s="242">
        <v>5460</v>
      </c>
      <c r="H66" s="242">
        <v>3607</v>
      </c>
      <c r="I66" s="243">
        <f>H66*100/G66</f>
        <v>66.06227106227107</v>
      </c>
      <c r="J66" s="244">
        <v>10</v>
      </c>
      <c r="K66" s="262">
        <v>1</v>
      </c>
      <c r="L66" s="243">
        <f>K66*100/J66</f>
        <v>10</v>
      </c>
      <c r="M66" s="244">
        <v>225</v>
      </c>
      <c r="N66" s="244">
        <v>142</v>
      </c>
      <c r="O66" s="243">
        <f>N66*100/M66</f>
        <v>63.111111111111114</v>
      </c>
      <c r="P66" s="247">
        <v>33</v>
      </c>
    </row>
    <row r="67" spans="1:16" ht="10.5" customHeight="1">
      <c r="A67" s="85">
        <v>34</v>
      </c>
      <c r="B67" s="1"/>
      <c r="C67" s="28" t="s">
        <v>619</v>
      </c>
      <c r="D67" s="250">
        <v>13560</v>
      </c>
      <c r="E67" s="250">
        <v>11473</v>
      </c>
      <c r="F67" s="243">
        <f t="shared" si="4"/>
        <v>84.60914454277287</v>
      </c>
      <c r="G67" s="242">
        <v>13376</v>
      </c>
      <c r="H67" s="242">
        <v>11316</v>
      </c>
      <c r="I67" s="243">
        <f>H67*100/G67</f>
        <v>84.59928229665071</v>
      </c>
      <c r="J67" s="244">
        <v>21</v>
      </c>
      <c r="K67" s="262">
        <v>8</v>
      </c>
      <c r="L67" s="243">
        <f>K67*100/J67</f>
        <v>38.095238095238095</v>
      </c>
      <c r="M67" s="244">
        <v>163</v>
      </c>
      <c r="N67" s="244">
        <v>149</v>
      </c>
      <c r="O67" s="243">
        <f>N67*100/M67</f>
        <v>91.41104294478528</v>
      </c>
      <c r="P67" s="247">
        <v>34</v>
      </c>
    </row>
    <row r="68" spans="1:16" ht="10.5" customHeight="1">
      <c r="A68" s="85">
        <v>35</v>
      </c>
      <c r="B68" s="1"/>
      <c r="C68" s="28" t="s">
        <v>620</v>
      </c>
      <c r="D68" s="250">
        <v>4461</v>
      </c>
      <c r="E68" s="250">
        <v>4334</v>
      </c>
      <c r="F68" s="243">
        <f t="shared" si="4"/>
        <v>97.15310468504819</v>
      </c>
      <c r="G68" s="242">
        <v>3842</v>
      </c>
      <c r="H68" s="242">
        <v>3735</v>
      </c>
      <c r="I68" s="243">
        <f>H68*100/G68</f>
        <v>97.21499219156689</v>
      </c>
      <c r="J68" s="244">
        <v>13</v>
      </c>
      <c r="K68" s="262">
        <v>12</v>
      </c>
      <c r="L68" s="243">
        <f>K68*100/J68</f>
        <v>92.3076923076923</v>
      </c>
      <c r="M68" s="244">
        <v>606</v>
      </c>
      <c r="N68" s="244">
        <v>587</v>
      </c>
      <c r="O68" s="243">
        <f>N68*100/M68</f>
        <v>96.86468646864687</v>
      </c>
      <c r="P68" s="247">
        <v>35</v>
      </c>
    </row>
    <row r="69" spans="1:16" ht="10.5" customHeight="1">
      <c r="A69" s="85">
        <v>36</v>
      </c>
      <c r="B69" s="1"/>
      <c r="C69" s="28" t="s">
        <v>621</v>
      </c>
      <c r="D69" s="250">
        <v>52</v>
      </c>
      <c r="E69" s="250">
        <v>39</v>
      </c>
      <c r="F69" s="243">
        <f t="shared" si="4"/>
        <v>75</v>
      </c>
      <c r="G69" s="242">
        <v>46</v>
      </c>
      <c r="H69" s="242">
        <v>34</v>
      </c>
      <c r="I69" s="243">
        <f>H69*100/G69</f>
        <v>73.91304347826087</v>
      </c>
      <c r="J69" s="248" t="s">
        <v>491</v>
      </c>
      <c r="K69" s="251" t="s">
        <v>491</v>
      </c>
      <c r="L69" s="249" t="s">
        <v>491</v>
      </c>
      <c r="M69" s="244">
        <v>6</v>
      </c>
      <c r="N69" s="244">
        <v>5</v>
      </c>
      <c r="O69" s="243">
        <f>N69*100/M69</f>
        <v>83.33333333333333</v>
      </c>
      <c r="P69" s="247">
        <v>36</v>
      </c>
    </row>
    <row r="70" spans="1:16" ht="6.75" customHeight="1">
      <c r="A70" s="165"/>
      <c r="B70" s="1"/>
      <c r="C70" s="1"/>
      <c r="D70" s="242"/>
      <c r="E70" s="242"/>
      <c r="F70" s="243"/>
      <c r="G70" s="242"/>
      <c r="H70" s="242"/>
      <c r="I70" s="243"/>
      <c r="J70" s="244"/>
      <c r="K70" s="262"/>
      <c r="L70" s="259"/>
      <c r="M70" s="244"/>
      <c r="N70" s="244"/>
      <c r="O70" s="263"/>
      <c r="P70" s="191"/>
    </row>
    <row r="71" spans="1:16" ht="9.75" customHeight="1">
      <c r="A71" s="625" t="s">
        <v>624</v>
      </c>
      <c r="B71" s="625"/>
      <c r="C71" s="625"/>
      <c r="D71" s="625"/>
      <c r="E71" s="625"/>
      <c r="F71" s="625"/>
      <c r="G71" s="625"/>
      <c r="H71" s="625"/>
      <c r="I71" s="625"/>
      <c r="J71" s="717" t="s">
        <v>624</v>
      </c>
      <c r="K71" s="717"/>
      <c r="L71" s="717"/>
      <c r="M71" s="717"/>
      <c r="N71" s="717"/>
      <c r="O71" s="717"/>
      <c r="P71" s="717"/>
    </row>
    <row r="72" spans="1:16" ht="6.75" customHeight="1">
      <c r="A72" s="165"/>
      <c r="B72" s="1"/>
      <c r="C72" s="1"/>
      <c r="D72" s="242"/>
      <c r="E72" s="242"/>
      <c r="F72" s="243"/>
      <c r="G72" s="242"/>
      <c r="H72" s="242"/>
      <c r="I72" s="243"/>
      <c r="J72" s="244"/>
      <c r="K72" s="262"/>
      <c r="L72" s="267"/>
      <c r="M72" s="244"/>
      <c r="N72" s="244"/>
      <c r="O72" s="263"/>
      <c r="P72" s="191"/>
    </row>
    <row r="73" spans="1:16" ht="10.5" customHeight="1">
      <c r="A73" s="85">
        <v>37</v>
      </c>
      <c r="B73" s="1" t="s">
        <v>625</v>
      </c>
      <c r="C73" s="28"/>
      <c r="D73" s="250">
        <v>26</v>
      </c>
      <c r="E73" s="250">
        <v>24</v>
      </c>
      <c r="F73" s="243">
        <f aca="true" t="shared" si="7" ref="F73:F79">E73*100/D73</f>
        <v>92.3076923076923</v>
      </c>
      <c r="G73" s="242">
        <v>26</v>
      </c>
      <c r="H73" s="242">
        <v>24</v>
      </c>
      <c r="I73" s="243">
        <f>H73*100/G73</f>
        <v>92.3076923076923</v>
      </c>
      <c r="J73" s="248" t="s">
        <v>491</v>
      </c>
      <c r="K73" s="251" t="s">
        <v>491</v>
      </c>
      <c r="L73" s="249" t="s">
        <v>491</v>
      </c>
      <c r="M73" s="248" t="s">
        <v>491</v>
      </c>
      <c r="N73" s="248" t="s">
        <v>491</v>
      </c>
      <c r="O73" s="249" t="s">
        <v>491</v>
      </c>
      <c r="P73" s="247">
        <v>37</v>
      </c>
    </row>
    <row r="74" spans="1:16" ht="10.5" customHeight="1">
      <c r="A74" s="85">
        <v>38</v>
      </c>
      <c r="B74" s="1" t="s">
        <v>430</v>
      </c>
      <c r="C74" s="28"/>
      <c r="D74" s="250">
        <v>197</v>
      </c>
      <c r="E74" s="250">
        <v>132</v>
      </c>
      <c r="F74" s="243">
        <f t="shared" si="7"/>
        <v>67.00507614213198</v>
      </c>
      <c r="G74" s="242">
        <v>168</v>
      </c>
      <c r="H74" s="242">
        <v>111</v>
      </c>
      <c r="I74" s="243">
        <f>H74*100/G74</f>
        <v>66.07142857142857</v>
      </c>
      <c r="J74" s="244">
        <v>1</v>
      </c>
      <c r="K74" s="262">
        <v>1</v>
      </c>
      <c r="L74" s="243">
        <f>K74*100/J74</f>
        <v>100</v>
      </c>
      <c r="M74" s="244">
        <v>28</v>
      </c>
      <c r="N74" s="244">
        <v>20</v>
      </c>
      <c r="O74" s="243">
        <f>N74*100/M74</f>
        <v>71.42857142857143</v>
      </c>
      <c r="P74" s="247">
        <v>38</v>
      </c>
    </row>
    <row r="75" spans="1:16" ht="10.5" customHeight="1">
      <c r="A75" s="85">
        <v>39</v>
      </c>
      <c r="B75" s="1" t="s">
        <v>431</v>
      </c>
      <c r="C75" s="28"/>
      <c r="D75" s="250">
        <v>4</v>
      </c>
      <c r="E75" s="250">
        <v>4</v>
      </c>
      <c r="F75" s="243">
        <f t="shared" si="7"/>
        <v>100</v>
      </c>
      <c r="G75" s="242">
        <v>4</v>
      </c>
      <c r="H75" s="242">
        <v>4</v>
      </c>
      <c r="I75" s="243">
        <f>H75*100/G75</f>
        <v>100</v>
      </c>
      <c r="J75" s="248" t="s">
        <v>491</v>
      </c>
      <c r="K75" s="251" t="s">
        <v>491</v>
      </c>
      <c r="L75" s="249" t="s">
        <v>491</v>
      </c>
      <c r="M75" s="248" t="s">
        <v>491</v>
      </c>
      <c r="N75" s="248" t="s">
        <v>491</v>
      </c>
      <c r="O75" s="249" t="s">
        <v>491</v>
      </c>
      <c r="P75" s="247">
        <v>39</v>
      </c>
    </row>
    <row r="76" spans="1:16" ht="6.75" customHeight="1">
      <c r="A76" s="85"/>
      <c r="B76" s="1"/>
      <c r="C76" s="28"/>
      <c r="D76" s="250"/>
      <c r="E76" s="250"/>
      <c r="F76" s="243"/>
      <c r="G76" s="242"/>
      <c r="H76" s="242"/>
      <c r="I76" s="259"/>
      <c r="J76" s="244"/>
      <c r="K76" s="262"/>
      <c r="L76" s="259"/>
      <c r="M76" s="244"/>
      <c r="N76" s="244"/>
      <c r="O76" s="259"/>
      <c r="P76" s="247"/>
    </row>
    <row r="77" spans="1:16" s="67" customFormat="1" ht="10.5" customHeight="1">
      <c r="A77" s="198">
        <v>40</v>
      </c>
      <c r="B77" s="2" t="s">
        <v>432</v>
      </c>
      <c r="C77" s="35"/>
      <c r="D77" s="268">
        <v>227</v>
      </c>
      <c r="E77" s="268">
        <v>160</v>
      </c>
      <c r="F77" s="254">
        <f t="shared" si="7"/>
        <v>70.48458149779735</v>
      </c>
      <c r="G77" s="269">
        <v>198</v>
      </c>
      <c r="H77" s="269">
        <v>139</v>
      </c>
      <c r="I77" s="254">
        <f>H77*100/G77</f>
        <v>70.20202020202021</v>
      </c>
      <c r="J77" s="270">
        <v>1</v>
      </c>
      <c r="K77" s="271">
        <v>1</v>
      </c>
      <c r="L77" s="254">
        <f>K77*100/J77</f>
        <v>100</v>
      </c>
      <c r="M77" s="270">
        <v>28</v>
      </c>
      <c r="N77" s="270">
        <v>20</v>
      </c>
      <c r="O77" s="254">
        <f>N77*100/M77</f>
        <v>71.42857142857143</v>
      </c>
      <c r="P77" s="258">
        <v>40</v>
      </c>
    </row>
    <row r="78" spans="1:16" ht="6.75" customHeight="1">
      <c r="A78" s="272"/>
      <c r="B78" s="1"/>
      <c r="C78" s="24"/>
      <c r="D78" s="268"/>
      <c r="E78" s="268"/>
      <c r="F78" s="243"/>
      <c r="G78" s="269"/>
      <c r="H78" s="269"/>
      <c r="I78" s="265"/>
      <c r="J78" s="244"/>
      <c r="K78" s="262"/>
      <c r="L78" s="265"/>
      <c r="M78" s="244"/>
      <c r="N78" s="244"/>
      <c r="O78" s="273"/>
      <c r="P78" s="191"/>
    </row>
    <row r="79" spans="1:16" s="67" customFormat="1" ht="10.5" customHeight="1">
      <c r="A79" s="198">
        <v>41</v>
      </c>
      <c r="B79" s="2" t="s">
        <v>439</v>
      </c>
      <c r="C79" s="35"/>
      <c r="D79" s="268">
        <v>70145</v>
      </c>
      <c r="E79" s="268">
        <v>42841</v>
      </c>
      <c r="F79" s="254">
        <f t="shared" si="7"/>
        <v>61.07491624492123</v>
      </c>
      <c r="G79" s="269">
        <v>65296</v>
      </c>
      <c r="H79" s="269">
        <v>39349</v>
      </c>
      <c r="I79" s="254">
        <f>H79*100/G79</f>
        <v>60.26249693702524</v>
      </c>
      <c r="J79" s="270">
        <v>346</v>
      </c>
      <c r="K79" s="271">
        <v>176</v>
      </c>
      <c r="L79" s="254">
        <f>K79*100/J79</f>
        <v>50.86705202312139</v>
      </c>
      <c r="M79" s="270">
        <v>4503</v>
      </c>
      <c r="N79" s="270">
        <v>3316</v>
      </c>
      <c r="O79" s="254">
        <f>N79*100/M79</f>
        <v>73.63979569176105</v>
      </c>
      <c r="P79" s="258">
        <v>41</v>
      </c>
    </row>
    <row r="80" spans="1:16" ht="7.5" customHeight="1">
      <c r="A80" s="1"/>
      <c r="B80" s="1"/>
      <c r="C80" s="1"/>
      <c r="D80" s="1"/>
      <c r="E80" s="1"/>
      <c r="F80" s="243"/>
      <c r="G80" s="1"/>
      <c r="H80" s="1"/>
      <c r="I80" s="1"/>
      <c r="J80" s="1"/>
      <c r="K80" s="274"/>
      <c r="L80" s="1"/>
      <c r="P80" s="1"/>
    </row>
    <row r="81" spans="1:16" ht="10.5" customHeight="1">
      <c r="A81" s="1" t="s">
        <v>522</v>
      </c>
      <c r="B81" s="1"/>
      <c r="C81" s="1"/>
      <c r="D81" s="1"/>
      <c r="E81" s="1"/>
      <c r="F81" s="1"/>
      <c r="G81" s="1"/>
      <c r="H81" s="1"/>
      <c r="I81" s="1"/>
      <c r="J81" s="1"/>
      <c r="K81" s="1"/>
      <c r="L81" s="1"/>
      <c r="P81" s="1"/>
    </row>
    <row r="82" spans="1:16" ht="12.75">
      <c r="A82" s="1"/>
      <c r="B82" s="1"/>
      <c r="C82" s="1"/>
      <c r="D82" s="1"/>
      <c r="E82" s="1"/>
      <c r="F82" s="1"/>
      <c r="G82" s="1"/>
      <c r="H82" s="1"/>
      <c r="I82" s="1"/>
      <c r="J82" s="1"/>
      <c r="K82" s="1"/>
      <c r="L82" s="1"/>
      <c r="P82" s="1"/>
    </row>
  </sheetData>
  <mergeCells count="14">
    <mergeCell ref="A43:I43"/>
    <mergeCell ref="A71:I71"/>
    <mergeCell ref="M11:N12"/>
    <mergeCell ref="O11:O12"/>
    <mergeCell ref="J11:K12"/>
    <mergeCell ref="L11:L12"/>
    <mergeCell ref="I11:I12"/>
    <mergeCell ref="G11:H12"/>
    <mergeCell ref="F11:F12"/>
    <mergeCell ref="D11:E12"/>
    <mergeCell ref="J71:P71"/>
    <mergeCell ref="J1:Q1"/>
    <mergeCell ref="J14:P14"/>
    <mergeCell ref="J43:P43"/>
  </mergeCells>
  <printOptions/>
  <pageMargins left="0.5905511811023623" right="0.5905511811023623" top="0.3937007874015748" bottom="0.1968503937007874"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W155"/>
  <sheetViews>
    <sheetView workbookViewId="0" topLeftCell="A1">
      <selection activeCell="E26" sqref="E26"/>
    </sheetView>
  </sheetViews>
  <sheetFormatPr defaultColWidth="11.421875" defaultRowHeight="12.75"/>
  <cols>
    <col min="1" max="1" width="8.8515625" style="0" customWidth="1"/>
    <col min="2" max="2" width="1.28515625" style="0" customWidth="1"/>
    <col min="3" max="3" width="2.28125" style="0" customWidth="1"/>
    <col min="4" max="4" width="3.8515625" style="0" customWidth="1"/>
    <col min="5" max="5" width="31.8515625" style="0" customWidth="1"/>
    <col min="6" max="6" width="2.57421875" style="0" customWidth="1"/>
    <col min="7" max="8" width="8.57421875" style="275" customWidth="1"/>
    <col min="9" max="9" width="9.7109375" style="275" customWidth="1"/>
    <col min="10" max="10" width="8.57421875" style="275" customWidth="1"/>
    <col min="11" max="11" width="7.8515625" style="275" customWidth="1"/>
    <col min="12" max="13" width="7.7109375" style="275" customWidth="1"/>
    <col min="14" max="14" width="7.00390625" style="275" customWidth="1"/>
    <col min="15" max="15" width="7.8515625" style="275" customWidth="1"/>
    <col min="16" max="16" width="7.7109375" style="275" customWidth="1"/>
    <col min="17" max="17" width="7.57421875" style="275" customWidth="1"/>
    <col min="18" max="18" width="7.00390625" style="275" customWidth="1"/>
    <col min="19" max="19" width="7.8515625" style="275" customWidth="1"/>
    <col min="20" max="20" width="7.00390625" style="275" customWidth="1"/>
    <col min="21" max="21" width="8.00390625" style="275" customWidth="1"/>
    <col min="22" max="22" width="8.8515625" style="0" customWidth="1"/>
  </cols>
  <sheetData>
    <row r="1" spans="1:22" s="1" customFormat="1" ht="10.5" customHeight="1">
      <c r="A1" s="718" t="str">
        <f>"- 20 -"</f>
        <v>- 20 -</v>
      </c>
      <c r="B1" s="718"/>
      <c r="C1" s="718"/>
      <c r="D1" s="718"/>
      <c r="E1" s="718"/>
      <c r="F1" s="718"/>
      <c r="G1" s="718"/>
      <c r="H1" s="718"/>
      <c r="I1" s="718"/>
      <c r="J1" s="718"/>
      <c r="K1" s="718" t="str">
        <f>"- 21 -"</f>
        <v>- 21 -</v>
      </c>
      <c r="L1" s="718"/>
      <c r="M1" s="718"/>
      <c r="N1" s="718"/>
      <c r="O1" s="718"/>
      <c r="P1" s="718"/>
      <c r="Q1" s="718"/>
      <c r="R1" s="718"/>
      <c r="S1" s="718"/>
      <c r="T1" s="718"/>
      <c r="U1" s="718"/>
      <c r="V1" s="718"/>
    </row>
    <row r="2" spans="7:21" s="1" customFormat="1" ht="9" customHeight="1">
      <c r="G2" s="156"/>
      <c r="H2" s="156"/>
      <c r="I2" s="156"/>
      <c r="J2" s="156"/>
      <c r="K2" s="156"/>
      <c r="L2" s="156"/>
      <c r="M2" s="156"/>
      <c r="N2" s="156"/>
      <c r="O2" s="156"/>
      <c r="P2" s="156"/>
      <c r="Q2" s="156"/>
      <c r="R2" s="156"/>
      <c r="S2" s="156"/>
      <c r="T2" s="156"/>
      <c r="U2" s="156"/>
    </row>
    <row r="3" spans="7:21" s="1" customFormat="1" ht="9" customHeight="1">
      <c r="G3" s="156"/>
      <c r="H3" s="156"/>
      <c r="I3" s="156"/>
      <c r="J3" s="156"/>
      <c r="K3" s="156"/>
      <c r="L3" s="156"/>
      <c r="M3" s="156"/>
      <c r="N3" s="156"/>
      <c r="O3" s="156"/>
      <c r="P3" s="156"/>
      <c r="Q3" s="156"/>
      <c r="R3" s="156"/>
      <c r="S3" s="156"/>
      <c r="T3" s="156"/>
      <c r="U3" s="156"/>
    </row>
    <row r="4" spans="1:21" s="106" customFormat="1" ht="12.75">
      <c r="A4"/>
      <c r="F4"/>
      <c r="G4" s="275"/>
      <c r="H4" s="173"/>
      <c r="I4" s="173"/>
      <c r="J4" s="173" t="s">
        <v>626</v>
      </c>
      <c r="K4" s="276" t="s">
        <v>232</v>
      </c>
      <c r="L4" s="173"/>
      <c r="M4" s="173"/>
      <c r="N4" s="173"/>
      <c r="O4" s="173"/>
      <c r="P4" s="173"/>
      <c r="Q4" s="173"/>
      <c r="R4" s="173"/>
      <c r="S4" s="173"/>
      <c r="T4" s="173"/>
      <c r="U4" s="173"/>
    </row>
    <row r="5" spans="7:21" s="1" customFormat="1" ht="9" customHeight="1">
      <c r="G5" s="156"/>
      <c r="H5" s="156"/>
      <c r="I5" s="156"/>
      <c r="J5" s="156"/>
      <c r="K5" s="156"/>
      <c r="L5" s="156"/>
      <c r="M5" s="156"/>
      <c r="N5" s="156"/>
      <c r="O5" s="156"/>
      <c r="P5" s="156"/>
      <c r="Q5" s="156"/>
      <c r="R5" s="156"/>
      <c r="S5" s="156"/>
      <c r="T5" s="156"/>
      <c r="U5" s="156"/>
    </row>
    <row r="6" spans="1:22" s="1" customFormat="1" ht="9" customHeight="1" thickBot="1">
      <c r="A6" s="23"/>
      <c r="B6" s="23"/>
      <c r="C6" s="23"/>
      <c r="D6" s="23"/>
      <c r="E6" s="23"/>
      <c r="F6" s="23"/>
      <c r="G6" s="277"/>
      <c r="H6" s="277"/>
      <c r="I6" s="277"/>
      <c r="J6" s="277"/>
      <c r="K6" s="277"/>
      <c r="L6" s="277"/>
      <c r="M6" s="277"/>
      <c r="N6" s="277"/>
      <c r="O6" s="277"/>
      <c r="P6" s="277"/>
      <c r="Q6" s="277"/>
      <c r="R6" s="277"/>
      <c r="S6" s="277"/>
      <c r="T6" s="277"/>
      <c r="U6" s="277"/>
      <c r="V6" s="23"/>
    </row>
    <row r="7" spans="1:22" s="1" customFormat="1" ht="7.5" customHeight="1">
      <c r="A7" s="143"/>
      <c r="B7" s="24"/>
      <c r="C7" s="24"/>
      <c r="D7" s="24"/>
      <c r="E7" s="24"/>
      <c r="F7" s="26"/>
      <c r="G7" s="191"/>
      <c r="H7" s="191"/>
      <c r="I7" s="191"/>
      <c r="J7" s="278"/>
      <c r="K7" s="191"/>
      <c r="L7" s="191"/>
      <c r="M7" s="191"/>
      <c r="N7" s="191"/>
      <c r="O7" s="279"/>
      <c r="P7" s="191"/>
      <c r="Q7" s="191"/>
      <c r="R7" s="280"/>
      <c r="S7" s="191"/>
      <c r="T7" s="191"/>
      <c r="U7" s="191"/>
      <c r="V7" s="206"/>
    </row>
    <row r="8" spans="1:22" s="1" customFormat="1" ht="9" customHeight="1">
      <c r="A8" s="178"/>
      <c r="B8" s="27" t="s">
        <v>442</v>
      </c>
      <c r="C8" s="27"/>
      <c r="D8" s="27"/>
      <c r="E8" s="27"/>
      <c r="F8" s="179"/>
      <c r="G8" s="281"/>
      <c r="H8" s="282"/>
      <c r="I8" s="282"/>
      <c r="J8" s="282"/>
      <c r="K8" s="282"/>
      <c r="L8" s="282"/>
      <c r="M8" s="282"/>
      <c r="N8" s="282"/>
      <c r="O8" s="283"/>
      <c r="P8" s="282"/>
      <c r="Q8" s="282"/>
      <c r="R8" s="284"/>
      <c r="S8" s="282"/>
      <c r="T8" s="282"/>
      <c r="U8" s="284"/>
      <c r="V8" s="241"/>
    </row>
    <row r="9" spans="1:22" s="1" customFormat="1" ht="12" customHeight="1">
      <c r="A9" s="178" t="s">
        <v>627</v>
      </c>
      <c r="B9" s="4"/>
      <c r="C9" s="4"/>
      <c r="D9" s="27"/>
      <c r="E9" s="27"/>
      <c r="F9" s="71"/>
      <c r="G9" s="285"/>
      <c r="H9" s="44" t="s">
        <v>424</v>
      </c>
      <c r="I9" s="239" t="s">
        <v>628</v>
      </c>
      <c r="J9" s="286"/>
      <c r="K9" s="285"/>
      <c r="L9" s="44" t="s">
        <v>424</v>
      </c>
      <c r="M9" s="285"/>
      <c r="N9" s="287"/>
      <c r="O9" s="285"/>
      <c r="P9" s="288"/>
      <c r="Q9" s="285"/>
      <c r="R9" s="287"/>
      <c r="S9" s="287"/>
      <c r="T9" s="320" t="s">
        <v>403</v>
      </c>
      <c r="U9" s="321"/>
      <c r="V9" s="236" t="s">
        <v>441</v>
      </c>
    </row>
    <row r="10" spans="1:22" s="1" customFormat="1" ht="9.75" customHeight="1">
      <c r="A10" s="178"/>
      <c r="B10" s="72" t="s">
        <v>443</v>
      </c>
      <c r="C10" s="4"/>
      <c r="D10" s="27"/>
      <c r="E10" s="54"/>
      <c r="F10" s="179"/>
      <c r="G10" s="50" t="s">
        <v>529</v>
      </c>
      <c r="H10" s="148" t="s">
        <v>629</v>
      </c>
      <c r="I10" s="240"/>
      <c r="J10" s="236" t="s">
        <v>431</v>
      </c>
      <c r="K10" s="50" t="s">
        <v>435</v>
      </c>
      <c r="L10" s="148" t="s">
        <v>629</v>
      </c>
      <c r="M10" s="191"/>
      <c r="N10" s="148" t="s">
        <v>431</v>
      </c>
      <c r="O10" s="191" t="s">
        <v>435</v>
      </c>
      <c r="P10" s="148" t="s">
        <v>424</v>
      </c>
      <c r="Q10" s="191"/>
      <c r="R10" s="148" t="s">
        <v>431</v>
      </c>
      <c r="S10" s="148" t="s">
        <v>435</v>
      </c>
      <c r="T10" s="44" t="s">
        <v>630</v>
      </c>
      <c r="U10" s="191"/>
      <c r="V10" s="234"/>
    </row>
    <row r="11" spans="1:22" s="1" customFormat="1" ht="12" customHeight="1" thickBot="1">
      <c r="A11" s="178"/>
      <c r="B11" s="27" t="s">
        <v>447</v>
      </c>
      <c r="C11" s="27"/>
      <c r="D11" s="27"/>
      <c r="E11" s="54"/>
      <c r="F11" s="179"/>
      <c r="G11" s="191"/>
      <c r="H11" s="289" t="s">
        <v>429</v>
      </c>
      <c r="I11" s="210"/>
      <c r="J11" s="290"/>
      <c r="K11" s="191"/>
      <c r="L11" s="48" t="s">
        <v>429</v>
      </c>
      <c r="M11" s="191"/>
      <c r="N11" s="291"/>
      <c r="O11" s="191"/>
      <c r="P11" s="291"/>
      <c r="Q11" s="191"/>
      <c r="R11" s="291"/>
      <c r="S11" s="291"/>
      <c r="T11" s="48" t="s">
        <v>631</v>
      </c>
      <c r="U11" s="191"/>
      <c r="V11" s="241"/>
    </row>
    <row r="12" spans="1:22" s="1" customFormat="1" ht="7.5" customHeight="1">
      <c r="A12" s="143"/>
      <c r="B12" s="34"/>
      <c r="C12" s="34"/>
      <c r="D12" s="34"/>
      <c r="E12" s="34"/>
      <c r="F12" s="26"/>
      <c r="G12" s="278"/>
      <c r="H12" s="278"/>
      <c r="I12" s="278"/>
      <c r="J12" s="278"/>
      <c r="K12" s="278"/>
      <c r="L12" s="278"/>
      <c r="M12" s="278"/>
      <c r="N12" s="278"/>
      <c r="O12" s="278"/>
      <c r="P12" s="278"/>
      <c r="Q12" s="278"/>
      <c r="R12" s="278"/>
      <c r="S12" s="278"/>
      <c r="T12" s="278"/>
      <c r="U12" s="278"/>
      <c r="V12" s="279"/>
    </row>
    <row r="13" spans="1:23" s="81" customFormat="1" ht="10.5" customHeight="1">
      <c r="A13" s="80" t="s">
        <v>632</v>
      </c>
      <c r="B13" s="95" t="s">
        <v>451</v>
      </c>
      <c r="C13" s="95"/>
      <c r="D13" s="95"/>
      <c r="E13" s="95"/>
      <c r="F13" s="82" t="s">
        <v>452</v>
      </c>
      <c r="G13" s="292">
        <v>65296</v>
      </c>
      <c r="H13" s="292">
        <v>28148</v>
      </c>
      <c r="I13" s="292">
        <v>34143</v>
      </c>
      <c r="J13" s="292">
        <v>3005</v>
      </c>
      <c r="K13" s="292">
        <v>62325</v>
      </c>
      <c r="L13" s="292">
        <v>26876</v>
      </c>
      <c r="M13" s="292">
        <v>32689</v>
      </c>
      <c r="N13" s="292">
        <v>2760</v>
      </c>
      <c r="O13" s="292">
        <v>1951</v>
      </c>
      <c r="P13" s="292">
        <v>1272</v>
      </c>
      <c r="Q13" s="292">
        <v>516</v>
      </c>
      <c r="R13" s="292">
        <v>163</v>
      </c>
      <c r="S13" s="292">
        <v>1020</v>
      </c>
      <c r="T13" s="292">
        <v>938</v>
      </c>
      <c r="U13" s="292">
        <v>82</v>
      </c>
      <c r="V13" s="293"/>
      <c r="W13" s="117"/>
    </row>
    <row r="14" spans="1:23" s="81" customFormat="1" ht="10.5" customHeight="1">
      <c r="A14" s="94"/>
      <c r="B14" s="95"/>
      <c r="C14" s="95"/>
      <c r="D14" s="95"/>
      <c r="E14" s="95"/>
      <c r="F14" s="82" t="s">
        <v>453</v>
      </c>
      <c r="G14" s="292">
        <v>39349</v>
      </c>
      <c r="H14" s="292">
        <v>14432</v>
      </c>
      <c r="I14" s="292">
        <v>24503</v>
      </c>
      <c r="J14" s="292">
        <v>414</v>
      </c>
      <c r="K14" s="292">
        <v>37816</v>
      </c>
      <c r="L14" s="292">
        <v>13709</v>
      </c>
      <c r="M14" s="292">
        <v>23741</v>
      </c>
      <c r="N14" s="292">
        <v>366</v>
      </c>
      <c r="O14" s="292">
        <v>1099</v>
      </c>
      <c r="P14" s="292">
        <v>723</v>
      </c>
      <c r="Q14" s="292">
        <v>359</v>
      </c>
      <c r="R14" s="292">
        <v>17</v>
      </c>
      <c r="S14" s="292">
        <v>434</v>
      </c>
      <c r="T14" s="292">
        <v>403</v>
      </c>
      <c r="U14" s="292">
        <v>31</v>
      </c>
      <c r="V14" s="293" t="s">
        <v>632</v>
      </c>
      <c r="W14" s="117"/>
    </row>
    <row r="15" spans="1:23" s="81" customFormat="1" ht="10.5" customHeight="1">
      <c r="A15" s="80">
        <v>0</v>
      </c>
      <c r="B15" s="95" t="s">
        <v>454</v>
      </c>
      <c r="C15" s="95"/>
      <c r="D15" s="95"/>
      <c r="E15" s="95"/>
      <c r="F15" s="82" t="s">
        <v>452</v>
      </c>
      <c r="G15" s="292">
        <v>21457</v>
      </c>
      <c r="H15" s="292">
        <v>15632</v>
      </c>
      <c r="I15" s="292">
        <v>5214</v>
      </c>
      <c r="J15" s="292">
        <v>611</v>
      </c>
      <c r="K15" s="292">
        <v>20441</v>
      </c>
      <c r="L15" s="292">
        <v>14743</v>
      </c>
      <c r="M15" s="292">
        <v>5096</v>
      </c>
      <c r="N15" s="292">
        <v>602</v>
      </c>
      <c r="O15" s="292">
        <v>952</v>
      </c>
      <c r="P15" s="292">
        <v>889</v>
      </c>
      <c r="Q15" s="292">
        <v>63</v>
      </c>
      <c r="R15" s="292" t="s">
        <v>633</v>
      </c>
      <c r="S15" s="292">
        <v>64</v>
      </c>
      <c r="T15" s="292">
        <v>55</v>
      </c>
      <c r="U15" s="292">
        <v>9</v>
      </c>
      <c r="V15" s="293"/>
      <c r="W15" s="117"/>
    </row>
    <row r="16" spans="1:23" s="81" customFormat="1" ht="10.5" customHeight="1">
      <c r="A16" s="94"/>
      <c r="B16" s="95"/>
      <c r="C16" s="95"/>
      <c r="D16" s="95"/>
      <c r="E16" s="95"/>
      <c r="F16" s="82" t="s">
        <v>453</v>
      </c>
      <c r="G16" s="292">
        <v>10609</v>
      </c>
      <c r="H16" s="292">
        <v>6392</v>
      </c>
      <c r="I16" s="292">
        <v>4069</v>
      </c>
      <c r="J16" s="292">
        <v>148</v>
      </c>
      <c r="K16" s="292">
        <v>10071</v>
      </c>
      <c r="L16" s="292">
        <v>5933</v>
      </c>
      <c r="M16" s="292">
        <v>3991</v>
      </c>
      <c r="N16" s="292">
        <v>147</v>
      </c>
      <c r="O16" s="292">
        <v>510</v>
      </c>
      <c r="P16" s="292">
        <v>459</v>
      </c>
      <c r="Q16" s="292">
        <v>51</v>
      </c>
      <c r="R16" s="292" t="s">
        <v>633</v>
      </c>
      <c r="S16" s="292">
        <v>28</v>
      </c>
      <c r="T16" s="292">
        <v>27</v>
      </c>
      <c r="U16" s="292">
        <v>1</v>
      </c>
      <c r="V16" s="293">
        <v>0</v>
      </c>
      <c r="W16" s="117"/>
    </row>
    <row r="17" spans="1:23" s="1" customFormat="1" ht="10.5" customHeight="1">
      <c r="A17" s="175" t="str">
        <f>"01"</f>
        <v>01</v>
      </c>
      <c r="B17" s="24"/>
      <c r="C17" s="24" t="s">
        <v>634</v>
      </c>
      <c r="D17" s="24"/>
      <c r="E17" s="24"/>
      <c r="F17" s="28" t="s">
        <v>452</v>
      </c>
      <c r="G17" s="294">
        <v>4122</v>
      </c>
      <c r="H17" s="294">
        <v>2162</v>
      </c>
      <c r="I17" s="294">
        <v>1798</v>
      </c>
      <c r="J17" s="294">
        <v>162</v>
      </c>
      <c r="K17" s="294">
        <v>3956</v>
      </c>
      <c r="L17" s="294">
        <v>2083</v>
      </c>
      <c r="M17" s="294">
        <v>1715</v>
      </c>
      <c r="N17" s="295">
        <v>158</v>
      </c>
      <c r="O17" s="295">
        <v>128</v>
      </c>
      <c r="P17" s="295">
        <v>79</v>
      </c>
      <c r="Q17" s="294">
        <v>49</v>
      </c>
      <c r="R17" s="295" t="s">
        <v>633</v>
      </c>
      <c r="S17" s="295">
        <v>38</v>
      </c>
      <c r="T17" s="295">
        <v>34</v>
      </c>
      <c r="U17" s="295">
        <v>4</v>
      </c>
      <c r="V17" s="258"/>
      <c r="W17" s="83"/>
    </row>
    <row r="18" spans="1:23" s="1" customFormat="1" ht="10.5" customHeight="1">
      <c r="A18" s="175"/>
      <c r="B18" s="24"/>
      <c r="C18" s="24"/>
      <c r="D18" s="24"/>
      <c r="E18" s="24"/>
      <c r="F18" s="28" t="s">
        <v>453</v>
      </c>
      <c r="G18" s="294">
        <v>2370</v>
      </c>
      <c r="H18" s="294">
        <v>1078</v>
      </c>
      <c r="I18" s="294">
        <v>1257</v>
      </c>
      <c r="J18" s="294">
        <v>35</v>
      </c>
      <c r="K18" s="294">
        <v>2262</v>
      </c>
      <c r="L18" s="294">
        <v>1027</v>
      </c>
      <c r="M18" s="294">
        <v>1201</v>
      </c>
      <c r="N18" s="295">
        <v>34</v>
      </c>
      <c r="O18" s="295">
        <v>89</v>
      </c>
      <c r="P18" s="295">
        <v>51</v>
      </c>
      <c r="Q18" s="294">
        <v>38</v>
      </c>
      <c r="R18" s="295" t="s">
        <v>633</v>
      </c>
      <c r="S18" s="295">
        <v>19</v>
      </c>
      <c r="T18" s="295">
        <v>18</v>
      </c>
      <c r="U18" s="295">
        <v>1</v>
      </c>
      <c r="V18" s="247" t="str">
        <f>"01"</f>
        <v>01</v>
      </c>
      <c r="W18" s="83"/>
    </row>
    <row r="19" spans="1:23" s="1" customFormat="1" ht="9" customHeight="1">
      <c r="A19" s="175"/>
      <c r="B19" s="24"/>
      <c r="C19" s="24"/>
      <c r="D19" s="24" t="s">
        <v>403</v>
      </c>
      <c r="E19" s="24"/>
      <c r="F19" s="28"/>
      <c r="G19" s="294"/>
      <c r="H19" s="294"/>
      <c r="I19" s="294"/>
      <c r="J19" s="294"/>
      <c r="K19" s="294"/>
      <c r="L19" s="294"/>
      <c r="M19" s="294"/>
      <c r="N19" s="295"/>
      <c r="O19" s="295"/>
      <c r="P19" s="295"/>
      <c r="Q19" s="294"/>
      <c r="R19" s="295"/>
      <c r="S19" s="295"/>
      <c r="T19" s="295"/>
      <c r="U19" s="295"/>
      <c r="V19" s="247"/>
      <c r="W19" s="83"/>
    </row>
    <row r="20" spans="1:23" s="1" customFormat="1" ht="10.5" customHeight="1">
      <c r="A20" s="175" t="str">
        <f>"011"</f>
        <v>011</v>
      </c>
      <c r="B20" s="24"/>
      <c r="C20" s="24"/>
      <c r="D20" s="24" t="s">
        <v>635</v>
      </c>
      <c r="E20"/>
      <c r="F20" s="28" t="s">
        <v>452</v>
      </c>
      <c r="G20" s="294">
        <v>2633</v>
      </c>
      <c r="H20" s="294">
        <v>1655</v>
      </c>
      <c r="I20" s="294">
        <v>873</v>
      </c>
      <c r="J20" s="294">
        <v>105</v>
      </c>
      <c r="K20" s="294">
        <v>2548</v>
      </c>
      <c r="L20" s="294">
        <v>1624</v>
      </c>
      <c r="M20" s="294">
        <v>822</v>
      </c>
      <c r="N20" s="295">
        <v>102</v>
      </c>
      <c r="O20" s="295">
        <v>63</v>
      </c>
      <c r="P20" s="295">
        <v>31</v>
      </c>
      <c r="Q20" s="294">
        <v>32</v>
      </c>
      <c r="R20" s="295" t="s">
        <v>633</v>
      </c>
      <c r="S20" s="295">
        <v>22</v>
      </c>
      <c r="T20" s="295">
        <v>19</v>
      </c>
      <c r="U20" s="295">
        <v>3</v>
      </c>
      <c r="V20" s="247"/>
      <c r="W20" s="83"/>
    </row>
    <row r="21" spans="1:23" s="1" customFormat="1" ht="10.5" customHeight="1">
      <c r="A21" s="175"/>
      <c r="B21" s="24"/>
      <c r="C21" s="24"/>
      <c r="D21" s="24"/>
      <c r="E21"/>
      <c r="F21" s="28" t="s">
        <v>453</v>
      </c>
      <c r="G21" s="294">
        <v>1475</v>
      </c>
      <c r="H21" s="294">
        <v>805</v>
      </c>
      <c r="I21" s="294">
        <v>651</v>
      </c>
      <c r="J21" s="294">
        <v>19</v>
      </c>
      <c r="K21" s="294">
        <v>1415</v>
      </c>
      <c r="L21" s="294">
        <v>785</v>
      </c>
      <c r="M21" s="294">
        <v>611</v>
      </c>
      <c r="N21" s="295">
        <v>19</v>
      </c>
      <c r="O21" s="295">
        <v>49</v>
      </c>
      <c r="P21" s="295">
        <v>20</v>
      </c>
      <c r="Q21" s="294">
        <v>29</v>
      </c>
      <c r="R21" s="295" t="s">
        <v>633</v>
      </c>
      <c r="S21" s="295">
        <v>11</v>
      </c>
      <c r="T21" s="295">
        <v>11</v>
      </c>
      <c r="U21" s="295" t="s">
        <v>633</v>
      </c>
      <c r="V21" s="247" t="str">
        <f>"011"</f>
        <v>011</v>
      </c>
      <c r="W21" s="83"/>
    </row>
    <row r="22" spans="1:23" s="1" customFormat="1" ht="10.5" customHeight="1">
      <c r="A22" s="175" t="str">
        <f>"012"</f>
        <v>012</v>
      </c>
      <c r="B22" s="24"/>
      <c r="C22" s="24"/>
      <c r="D22" s="24" t="s">
        <v>636</v>
      </c>
      <c r="E22"/>
      <c r="F22" s="28" t="s">
        <v>452</v>
      </c>
      <c r="G22" s="294">
        <v>869</v>
      </c>
      <c r="H22" s="294">
        <v>415</v>
      </c>
      <c r="I22" s="294">
        <v>401</v>
      </c>
      <c r="J22" s="294">
        <v>53</v>
      </c>
      <c r="K22" s="294">
        <v>792</v>
      </c>
      <c r="L22" s="294">
        <v>370</v>
      </c>
      <c r="M22" s="294">
        <v>370</v>
      </c>
      <c r="N22" s="295">
        <v>52</v>
      </c>
      <c r="O22" s="295">
        <v>62</v>
      </c>
      <c r="P22" s="295">
        <v>45</v>
      </c>
      <c r="Q22" s="294">
        <v>17</v>
      </c>
      <c r="R22" s="295" t="s">
        <v>633</v>
      </c>
      <c r="S22" s="295">
        <v>15</v>
      </c>
      <c r="T22" s="295">
        <v>14</v>
      </c>
      <c r="U22" s="295">
        <v>1</v>
      </c>
      <c r="V22" s="247"/>
      <c r="W22" s="83"/>
    </row>
    <row r="23" spans="1:23" s="1" customFormat="1" ht="10.5" customHeight="1">
      <c r="A23" s="175"/>
      <c r="B23" s="24"/>
      <c r="C23" s="24"/>
      <c r="D23" s="24"/>
      <c r="E23"/>
      <c r="F23" s="28" t="s">
        <v>453</v>
      </c>
      <c r="G23" s="294">
        <v>495</v>
      </c>
      <c r="H23" s="294">
        <v>208</v>
      </c>
      <c r="I23" s="294">
        <v>271</v>
      </c>
      <c r="J23" s="294">
        <v>16</v>
      </c>
      <c r="K23" s="294">
        <v>449</v>
      </c>
      <c r="L23" s="294">
        <v>178</v>
      </c>
      <c r="M23" s="294">
        <v>256</v>
      </c>
      <c r="N23" s="295">
        <v>15</v>
      </c>
      <c r="O23" s="295">
        <v>39</v>
      </c>
      <c r="P23" s="295">
        <v>30</v>
      </c>
      <c r="Q23" s="294">
        <v>9</v>
      </c>
      <c r="R23" s="295" t="s">
        <v>633</v>
      </c>
      <c r="S23" s="295">
        <v>7</v>
      </c>
      <c r="T23" s="295">
        <v>6</v>
      </c>
      <c r="U23" s="295">
        <v>1</v>
      </c>
      <c r="V23" s="247" t="str">
        <f>"012"</f>
        <v>012</v>
      </c>
      <c r="W23" s="83"/>
    </row>
    <row r="24" spans="1:22" s="1" customFormat="1" ht="10.5" customHeight="1">
      <c r="A24" s="175" t="str">
        <f>"016"</f>
        <v>016</v>
      </c>
      <c r="B24" s="24"/>
      <c r="C24" s="24"/>
      <c r="D24" s="24" t="s">
        <v>637</v>
      </c>
      <c r="E24"/>
      <c r="F24" s="28" t="s">
        <v>452</v>
      </c>
      <c r="G24" s="294">
        <v>313</v>
      </c>
      <c r="H24" s="294">
        <v>15</v>
      </c>
      <c r="I24" s="294">
        <v>298</v>
      </c>
      <c r="J24" s="294" t="s">
        <v>633</v>
      </c>
      <c r="K24" s="295">
        <v>309</v>
      </c>
      <c r="L24" s="294">
        <v>12</v>
      </c>
      <c r="M24" s="295">
        <v>297</v>
      </c>
      <c r="N24" s="295" t="s">
        <v>633</v>
      </c>
      <c r="O24" s="295">
        <v>3</v>
      </c>
      <c r="P24" s="295">
        <v>3</v>
      </c>
      <c r="Q24" s="295" t="s">
        <v>633</v>
      </c>
      <c r="R24" s="295" t="s">
        <v>633</v>
      </c>
      <c r="S24" s="295">
        <v>1</v>
      </c>
      <c r="T24" s="295">
        <v>1</v>
      </c>
      <c r="U24" s="295" t="s">
        <v>633</v>
      </c>
      <c r="V24" s="247"/>
    </row>
    <row r="25" spans="1:22" s="1" customFormat="1" ht="10.5" customHeight="1">
      <c r="A25" s="175"/>
      <c r="B25" s="24"/>
      <c r="C25" s="24"/>
      <c r="D25" s="24"/>
      <c r="E25" s="24"/>
      <c r="F25" s="28" t="s">
        <v>453</v>
      </c>
      <c r="G25" s="294">
        <v>155</v>
      </c>
      <c r="H25" s="294">
        <v>9</v>
      </c>
      <c r="I25" s="294">
        <v>146</v>
      </c>
      <c r="J25" s="294" t="s">
        <v>633</v>
      </c>
      <c r="K25" s="295">
        <v>153</v>
      </c>
      <c r="L25" s="294">
        <v>8</v>
      </c>
      <c r="M25" s="295">
        <v>145</v>
      </c>
      <c r="N25" s="295" t="s">
        <v>633</v>
      </c>
      <c r="O25" s="295">
        <v>1</v>
      </c>
      <c r="P25" s="295">
        <v>1</v>
      </c>
      <c r="Q25" s="295" t="s">
        <v>633</v>
      </c>
      <c r="R25" s="295" t="s">
        <v>633</v>
      </c>
      <c r="S25" s="295">
        <v>1</v>
      </c>
      <c r="T25" s="295">
        <v>1</v>
      </c>
      <c r="U25" s="295" t="s">
        <v>633</v>
      </c>
      <c r="V25" s="247" t="str">
        <f>"016"</f>
        <v>016</v>
      </c>
    </row>
    <row r="26" spans="1:22" s="1" customFormat="1" ht="10.5" customHeight="1">
      <c r="A26" s="175" t="str">
        <f>"04"</f>
        <v>04</v>
      </c>
      <c r="B26" s="24"/>
      <c r="C26" s="24" t="s">
        <v>638</v>
      </c>
      <c r="D26" s="24"/>
      <c r="E26" s="24"/>
      <c r="F26" s="28" t="s">
        <v>452</v>
      </c>
      <c r="G26" s="294">
        <v>8089</v>
      </c>
      <c r="H26" s="294">
        <v>6948</v>
      </c>
      <c r="I26" s="294">
        <v>811</v>
      </c>
      <c r="J26" s="294">
        <v>330</v>
      </c>
      <c r="K26" s="294">
        <v>7892</v>
      </c>
      <c r="L26" s="294">
        <v>6769</v>
      </c>
      <c r="M26" s="294">
        <v>796</v>
      </c>
      <c r="N26" s="295">
        <v>327</v>
      </c>
      <c r="O26" s="295">
        <v>181</v>
      </c>
      <c r="P26" s="295">
        <v>179</v>
      </c>
      <c r="Q26" s="294">
        <v>2</v>
      </c>
      <c r="R26" s="295" t="s">
        <v>633</v>
      </c>
      <c r="S26" s="295">
        <v>16</v>
      </c>
      <c r="T26" s="295">
        <v>13</v>
      </c>
      <c r="U26" s="295">
        <v>3</v>
      </c>
      <c r="V26" s="247"/>
    </row>
    <row r="27" spans="1:22" s="1" customFormat="1" ht="10.5" customHeight="1">
      <c r="A27" s="175"/>
      <c r="B27" s="24"/>
      <c r="C27" s="24"/>
      <c r="D27" s="24"/>
      <c r="E27" s="24"/>
      <c r="F27" s="28" t="s">
        <v>453</v>
      </c>
      <c r="G27" s="294">
        <v>1935</v>
      </c>
      <c r="H27" s="294">
        <v>1274</v>
      </c>
      <c r="I27" s="294">
        <v>576</v>
      </c>
      <c r="J27" s="294">
        <v>85</v>
      </c>
      <c r="K27" s="294">
        <v>1880</v>
      </c>
      <c r="L27" s="294">
        <v>1223</v>
      </c>
      <c r="M27" s="294">
        <v>572</v>
      </c>
      <c r="N27" s="295">
        <v>85</v>
      </c>
      <c r="O27" s="295">
        <v>53</v>
      </c>
      <c r="P27" s="295">
        <v>51</v>
      </c>
      <c r="Q27" s="294">
        <v>2</v>
      </c>
      <c r="R27" s="295" t="s">
        <v>633</v>
      </c>
      <c r="S27" s="295">
        <v>2</v>
      </c>
      <c r="T27" s="295">
        <v>2</v>
      </c>
      <c r="U27" s="295" t="s">
        <v>633</v>
      </c>
      <c r="V27" s="247" t="str">
        <f>"04"</f>
        <v>04</v>
      </c>
    </row>
    <row r="28" spans="1:22" s="1" customFormat="1" ht="10.5" customHeight="1">
      <c r="A28" s="175"/>
      <c r="B28" s="24"/>
      <c r="C28" s="24"/>
      <c r="D28" s="24" t="s">
        <v>403</v>
      </c>
      <c r="E28" s="24"/>
      <c r="F28" s="28"/>
      <c r="G28" s="294"/>
      <c r="H28" s="294"/>
      <c r="I28" s="294"/>
      <c r="J28" s="294"/>
      <c r="K28" s="294"/>
      <c r="L28" s="294"/>
      <c r="M28" s="294"/>
      <c r="N28" s="295"/>
      <c r="O28" s="295"/>
      <c r="P28" s="295"/>
      <c r="Q28" s="294"/>
      <c r="R28" s="295"/>
      <c r="S28" s="295"/>
      <c r="T28" s="295"/>
      <c r="U28" s="295"/>
      <c r="V28" s="247"/>
    </row>
    <row r="29" spans="1:22" s="1" customFormat="1" ht="10.5" customHeight="1">
      <c r="A29" s="175" t="str">
        <f>"042"</f>
        <v>042</v>
      </c>
      <c r="B29" s="24"/>
      <c r="C29" s="24"/>
      <c r="D29" s="24" t="s">
        <v>639</v>
      </c>
      <c r="E29"/>
      <c r="F29" s="28" t="s">
        <v>452</v>
      </c>
      <c r="G29" s="294">
        <v>7971</v>
      </c>
      <c r="H29" s="294">
        <v>6874</v>
      </c>
      <c r="I29" s="294">
        <v>776</v>
      </c>
      <c r="J29" s="294">
        <v>321</v>
      </c>
      <c r="K29" s="295">
        <v>7776</v>
      </c>
      <c r="L29" s="294">
        <v>6695</v>
      </c>
      <c r="M29" s="294">
        <v>763</v>
      </c>
      <c r="N29" s="295">
        <v>318</v>
      </c>
      <c r="O29" s="295">
        <v>179</v>
      </c>
      <c r="P29" s="295">
        <v>179</v>
      </c>
      <c r="Q29" s="294" t="s">
        <v>633</v>
      </c>
      <c r="R29" s="295" t="s">
        <v>633</v>
      </c>
      <c r="S29" s="295">
        <v>16</v>
      </c>
      <c r="T29" s="295">
        <v>13</v>
      </c>
      <c r="U29" s="295">
        <v>3</v>
      </c>
      <c r="V29" s="247"/>
    </row>
    <row r="30" spans="1:22" s="1" customFormat="1" ht="9.75" customHeight="1">
      <c r="A30" s="175"/>
      <c r="B30" s="24"/>
      <c r="C30" s="24"/>
      <c r="D30"/>
      <c r="E30" s="24"/>
      <c r="F30" s="28" t="s">
        <v>453</v>
      </c>
      <c r="G30" s="294">
        <v>1888</v>
      </c>
      <c r="H30" s="294">
        <v>1254</v>
      </c>
      <c r="I30" s="294">
        <v>553</v>
      </c>
      <c r="J30" s="294">
        <v>81</v>
      </c>
      <c r="K30" s="295">
        <v>1835</v>
      </c>
      <c r="L30" s="294">
        <v>1203</v>
      </c>
      <c r="M30" s="294">
        <v>551</v>
      </c>
      <c r="N30" s="295">
        <v>81</v>
      </c>
      <c r="O30" s="295">
        <v>51</v>
      </c>
      <c r="P30" s="295">
        <v>51</v>
      </c>
      <c r="Q30" s="294" t="s">
        <v>633</v>
      </c>
      <c r="R30" s="295" t="s">
        <v>633</v>
      </c>
      <c r="S30" s="295">
        <v>2</v>
      </c>
      <c r="T30" s="295">
        <v>2</v>
      </c>
      <c r="U30" s="295" t="s">
        <v>633</v>
      </c>
      <c r="V30" s="247" t="str">
        <f>"042"</f>
        <v>042</v>
      </c>
    </row>
    <row r="31" spans="1:22" s="1" customFormat="1" ht="10.5" customHeight="1">
      <c r="A31" s="175" t="str">
        <f>"044"</f>
        <v>044</v>
      </c>
      <c r="B31" s="24"/>
      <c r="C31" s="24"/>
      <c r="D31" s="24" t="s">
        <v>640</v>
      </c>
      <c r="E31"/>
      <c r="F31" s="28" t="s">
        <v>452</v>
      </c>
      <c r="G31" s="294">
        <v>29</v>
      </c>
      <c r="H31" s="294">
        <v>12</v>
      </c>
      <c r="I31" s="295">
        <v>8</v>
      </c>
      <c r="J31" s="294">
        <v>9</v>
      </c>
      <c r="K31" s="294">
        <v>27</v>
      </c>
      <c r="L31" s="295">
        <v>12</v>
      </c>
      <c r="M31" s="294">
        <v>6</v>
      </c>
      <c r="N31" s="295">
        <v>9</v>
      </c>
      <c r="O31" s="295">
        <v>2</v>
      </c>
      <c r="P31" s="295" t="s">
        <v>633</v>
      </c>
      <c r="Q31" s="294">
        <v>2</v>
      </c>
      <c r="R31" s="295" t="s">
        <v>633</v>
      </c>
      <c r="S31" s="295" t="s">
        <v>633</v>
      </c>
      <c r="T31" s="295" t="s">
        <v>633</v>
      </c>
      <c r="U31" s="295" t="s">
        <v>633</v>
      </c>
      <c r="V31" s="247"/>
    </row>
    <row r="32" spans="1:22" s="1" customFormat="1" ht="9.75" customHeight="1">
      <c r="A32" s="175"/>
      <c r="B32" s="24"/>
      <c r="C32" s="24"/>
      <c r="D32" s="24"/>
      <c r="E32" s="24"/>
      <c r="F32" s="28" t="s">
        <v>453</v>
      </c>
      <c r="G32" s="294">
        <v>9</v>
      </c>
      <c r="H32" s="294">
        <v>1</v>
      </c>
      <c r="I32" s="295">
        <v>4</v>
      </c>
      <c r="J32" s="294">
        <v>4</v>
      </c>
      <c r="K32" s="294">
        <v>7</v>
      </c>
      <c r="L32" s="295">
        <v>1</v>
      </c>
      <c r="M32" s="294">
        <v>2</v>
      </c>
      <c r="N32" s="295">
        <v>4</v>
      </c>
      <c r="O32" s="295">
        <v>2</v>
      </c>
      <c r="P32" s="295" t="s">
        <v>633</v>
      </c>
      <c r="Q32" s="294">
        <v>2</v>
      </c>
      <c r="R32" s="295" t="s">
        <v>633</v>
      </c>
      <c r="S32" s="295" t="s">
        <v>633</v>
      </c>
      <c r="T32" s="295" t="s">
        <v>633</v>
      </c>
      <c r="U32" s="295" t="s">
        <v>633</v>
      </c>
      <c r="V32" s="247" t="str">
        <f>"044"</f>
        <v>044</v>
      </c>
    </row>
    <row r="33" spans="1:22" s="1" customFormat="1" ht="10.5" customHeight="1">
      <c r="A33" s="175" t="str">
        <f>"05"</f>
        <v>05</v>
      </c>
      <c r="B33" s="24"/>
      <c r="C33" s="24" t="s">
        <v>641</v>
      </c>
      <c r="D33" s="24"/>
      <c r="E33" s="24"/>
      <c r="F33" s="28" t="s">
        <v>452</v>
      </c>
      <c r="G33" s="294">
        <v>4855</v>
      </c>
      <c r="H33" s="294">
        <v>3754</v>
      </c>
      <c r="I33" s="294">
        <v>1050</v>
      </c>
      <c r="J33" s="294">
        <v>51</v>
      </c>
      <c r="K33" s="295">
        <v>4303</v>
      </c>
      <c r="L33" s="294">
        <v>3206</v>
      </c>
      <c r="M33" s="294">
        <v>1046</v>
      </c>
      <c r="N33" s="295">
        <v>51</v>
      </c>
      <c r="O33" s="295">
        <v>548</v>
      </c>
      <c r="P33" s="295">
        <v>548</v>
      </c>
      <c r="Q33" s="294" t="s">
        <v>633</v>
      </c>
      <c r="R33" s="295" t="s">
        <v>633</v>
      </c>
      <c r="S33" s="295">
        <v>4</v>
      </c>
      <c r="T33" s="295">
        <v>4</v>
      </c>
      <c r="U33" s="295" t="s">
        <v>633</v>
      </c>
      <c r="V33" s="241"/>
    </row>
    <row r="34" spans="1:22" s="1" customFormat="1" ht="9.75" customHeight="1">
      <c r="A34" s="175"/>
      <c r="B34" s="24"/>
      <c r="C34" s="24"/>
      <c r="D34" s="24"/>
      <c r="E34" s="24"/>
      <c r="F34" s="28" t="s">
        <v>453</v>
      </c>
      <c r="G34" s="294">
        <v>2928</v>
      </c>
      <c r="H34" s="294">
        <v>1958</v>
      </c>
      <c r="I34" s="294">
        <v>949</v>
      </c>
      <c r="J34" s="294">
        <v>21</v>
      </c>
      <c r="K34" s="295">
        <v>2624</v>
      </c>
      <c r="L34" s="294">
        <v>1658</v>
      </c>
      <c r="M34" s="294">
        <v>945</v>
      </c>
      <c r="N34" s="295">
        <v>21</v>
      </c>
      <c r="O34" s="295">
        <v>300</v>
      </c>
      <c r="P34" s="295">
        <v>300</v>
      </c>
      <c r="Q34" s="294" t="s">
        <v>633</v>
      </c>
      <c r="R34" s="295" t="s">
        <v>633</v>
      </c>
      <c r="S34" s="295">
        <v>4</v>
      </c>
      <c r="T34" s="295">
        <v>4</v>
      </c>
      <c r="U34" s="295" t="s">
        <v>633</v>
      </c>
      <c r="V34" s="247" t="str">
        <f>"05"</f>
        <v>05</v>
      </c>
    </row>
    <row r="35" spans="1:22" s="1" customFormat="1" ht="10.5" customHeight="1">
      <c r="A35" s="175"/>
      <c r="B35" s="24"/>
      <c r="C35" s="24"/>
      <c r="D35" s="24" t="s">
        <v>403</v>
      </c>
      <c r="E35" s="24"/>
      <c r="F35" s="28"/>
      <c r="G35" s="294"/>
      <c r="H35" s="294"/>
      <c r="I35" s="294"/>
      <c r="J35" s="294"/>
      <c r="K35" s="294"/>
      <c r="L35" s="294"/>
      <c r="M35" s="294"/>
      <c r="N35" s="295"/>
      <c r="O35" s="295"/>
      <c r="P35" s="295"/>
      <c r="Q35" s="294"/>
      <c r="R35" s="295"/>
      <c r="S35" s="295"/>
      <c r="T35" s="295"/>
      <c r="U35" s="295"/>
      <c r="V35" s="247"/>
    </row>
    <row r="36" spans="1:22" s="1" customFormat="1" ht="10.5" customHeight="1">
      <c r="A36" s="175" t="str">
        <f>"052"</f>
        <v>052</v>
      </c>
      <c r="B36" s="24"/>
      <c r="C36" s="24"/>
      <c r="D36" s="24" t="s">
        <v>642</v>
      </c>
      <c r="E36"/>
      <c r="F36" s="28" t="s">
        <v>452</v>
      </c>
      <c r="G36" s="294">
        <v>3448</v>
      </c>
      <c r="H36" s="294">
        <v>2549</v>
      </c>
      <c r="I36" s="294">
        <v>853</v>
      </c>
      <c r="J36" s="294">
        <v>46</v>
      </c>
      <c r="K36" s="295">
        <v>2906</v>
      </c>
      <c r="L36" s="294">
        <v>2008</v>
      </c>
      <c r="M36" s="294">
        <v>852</v>
      </c>
      <c r="N36" s="295">
        <v>46</v>
      </c>
      <c r="O36" s="295">
        <v>541</v>
      </c>
      <c r="P36" s="295">
        <v>541</v>
      </c>
      <c r="Q36" s="295" t="s">
        <v>633</v>
      </c>
      <c r="R36" s="295" t="s">
        <v>633</v>
      </c>
      <c r="S36" s="295">
        <v>1</v>
      </c>
      <c r="T36" s="295">
        <v>1</v>
      </c>
      <c r="U36" s="295" t="s">
        <v>633</v>
      </c>
      <c r="V36" s="247"/>
    </row>
    <row r="37" spans="1:22" s="1" customFormat="1" ht="9.75" customHeight="1">
      <c r="A37" s="175"/>
      <c r="B37" s="24"/>
      <c r="C37" s="24"/>
      <c r="D37"/>
      <c r="E37" s="24"/>
      <c r="F37" s="28" t="s">
        <v>453</v>
      </c>
      <c r="G37" s="294">
        <v>2404</v>
      </c>
      <c r="H37" s="294">
        <v>1598</v>
      </c>
      <c r="I37" s="294">
        <v>785</v>
      </c>
      <c r="J37" s="294">
        <v>21</v>
      </c>
      <c r="K37" s="295">
        <v>2106</v>
      </c>
      <c r="L37" s="294">
        <v>1301</v>
      </c>
      <c r="M37" s="294">
        <v>784</v>
      </c>
      <c r="N37" s="295">
        <v>21</v>
      </c>
      <c r="O37" s="295">
        <v>297</v>
      </c>
      <c r="P37" s="295">
        <v>297</v>
      </c>
      <c r="Q37" s="295" t="s">
        <v>633</v>
      </c>
      <c r="R37" s="295" t="s">
        <v>633</v>
      </c>
      <c r="S37" s="295">
        <v>1</v>
      </c>
      <c r="T37" s="295">
        <v>1</v>
      </c>
      <c r="U37" s="295" t="s">
        <v>633</v>
      </c>
      <c r="V37" s="247" t="str">
        <f>"052"</f>
        <v>052</v>
      </c>
    </row>
    <row r="38" spans="1:22" s="1" customFormat="1" ht="10.5" customHeight="1">
      <c r="A38" s="85" t="str">
        <f>"056"</f>
        <v>056</v>
      </c>
      <c r="B38" s="24"/>
      <c r="C38" s="24"/>
      <c r="D38" s="24" t="s">
        <v>643</v>
      </c>
      <c r="E38"/>
      <c r="F38" s="28" t="s">
        <v>452</v>
      </c>
      <c r="G38" s="294">
        <v>983</v>
      </c>
      <c r="H38" s="294">
        <v>944</v>
      </c>
      <c r="I38" s="294">
        <v>39</v>
      </c>
      <c r="J38" s="294" t="s">
        <v>633</v>
      </c>
      <c r="K38" s="295">
        <v>975</v>
      </c>
      <c r="L38" s="294">
        <v>937</v>
      </c>
      <c r="M38" s="295">
        <v>38</v>
      </c>
      <c r="N38" s="295" t="s">
        <v>633</v>
      </c>
      <c r="O38" s="295">
        <v>7</v>
      </c>
      <c r="P38" s="295">
        <v>7</v>
      </c>
      <c r="Q38" s="295" t="s">
        <v>633</v>
      </c>
      <c r="R38" s="295" t="s">
        <v>633</v>
      </c>
      <c r="S38" s="295">
        <v>1</v>
      </c>
      <c r="T38" s="295">
        <v>1</v>
      </c>
      <c r="U38" s="295" t="s">
        <v>633</v>
      </c>
      <c r="V38" s="247"/>
    </row>
    <row r="39" spans="1:22" s="1" customFormat="1" ht="11.25">
      <c r="A39" s="85"/>
      <c r="B39" s="24"/>
      <c r="C39" s="24"/>
      <c r="D39" s="24"/>
      <c r="E39" s="24"/>
      <c r="F39" s="28" t="s">
        <v>453</v>
      </c>
      <c r="G39" s="294">
        <v>247</v>
      </c>
      <c r="H39" s="294">
        <v>233</v>
      </c>
      <c r="I39" s="294">
        <v>14</v>
      </c>
      <c r="J39" s="294" t="s">
        <v>633</v>
      </c>
      <c r="K39" s="295">
        <v>243</v>
      </c>
      <c r="L39" s="294">
        <v>230</v>
      </c>
      <c r="M39" s="295">
        <v>13</v>
      </c>
      <c r="N39" s="295" t="s">
        <v>633</v>
      </c>
      <c r="O39" s="295">
        <v>3</v>
      </c>
      <c r="P39" s="295">
        <v>3</v>
      </c>
      <c r="Q39" s="295" t="s">
        <v>633</v>
      </c>
      <c r="R39" s="295" t="s">
        <v>633</v>
      </c>
      <c r="S39" s="295">
        <v>1</v>
      </c>
      <c r="T39" s="295">
        <v>1</v>
      </c>
      <c r="U39" s="295" t="s">
        <v>633</v>
      </c>
      <c r="V39" s="247" t="str">
        <f>"056"</f>
        <v>056</v>
      </c>
    </row>
    <row r="40" spans="1:22" s="1" customFormat="1" ht="11.25">
      <c r="A40" s="175" t="str">
        <f>"06"</f>
        <v>06</v>
      </c>
      <c r="B40" s="24"/>
      <c r="C40" s="24" t="s">
        <v>497</v>
      </c>
      <c r="D40" s="24"/>
      <c r="E40" s="24"/>
      <c r="F40" s="28" t="s">
        <v>452</v>
      </c>
      <c r="G40" s="294">
        <v>4391</v>
      </c>
      <c r="H40" s="294">
        <v>2768</v>
      </c>
      <c r="I40" s="294">
        <v>1555</v>
      </c>
      <c r="J40" s="294">
        <v>68</v>
      </c>
      <c r="K40" s="294">
        <v>4290</v>
      </c>
      <c r="L40" s="294">
        <v>2685</v>
      </c>
      <c r="M40" s="294">
        <v>1539</v>
      </c>
      <c r="N40" s="295">
        <v>66</v>
      </c>
      <c r="O40" s="295">
        <v>95</v>
      </c>
      <c r="P40" s="295">
        <v>83</v>
      </c>
      <c r="Q40" s="294">
        <v>12</v>
      </c>
      <c r="R40" s="295" t="s">
        <v>633</v>
      </c>
      <c r="S40" s="295">
        <v>6</v>
      </c>
      <c r="T40" s="295">
        <v>4</v>
      </c>
      <c r="U40" s="295">
        <v>2</v>
      </c>
      <c r="V40" s="247"/>
    </row>
    <row r="41" spans="1:22" s="1" customFormat="1" ht="11.25">
      <c r="A41" s="85"/>
      <c r="B41" s="24"/>
      <c r="C41" s="24"/>
      <c r="D41" s="24"/>
      <c r="E41" s="24"/>
      <c r="F41" s="28" t="s">
        <v>453</v>
      </c>
      <c r="G41" s="294">
        <v>3376</v>
      </c>
      <c r="H41" s="294">
        <v>2082</v>
      </c>
      <c r="I41" s="294">
        <v>1287</v>
      </c>
      <c r="J41" s="294">
        <v>7</v>
      </c>
      <c r="K41" s="294">
        <v>3305</v>
      </c>
      <c r="L41" s="294">
        <v>2025</v>
      </c>
      <c r="M41" s="294">
        <v>1273</v>
      </c>
      <c r="N41" s="295">
        <v>7</v>
      </c>
      <c r="O41" s="295">
        <v>68</v>
      </c>
      <c r="P41" s="295">
        <v>57</v>
      </c>
      <c r="Q41" s="294">
        <v>11</v>
      </c>
      <c r="R41" s="295" t="s">
        <v>633</v>
      </c>
      <c r="S41" s="295">
        <v>3</v>
      </c>
      <c r="T41" s="295">
        <v>3</v>
      </c>
      <c r="U41" s="295" t="s">
        <v>633</v>
      </c>
      <c r="V41" s="247" t="str">
        <f>"06"</f>
        <v>06</v>
      </c>
    </row>
    <row r="42" spans="1:22" s="81" customFormat="1" ht="11.25">
      <c r="A42" s="80">
        <v>1</v>
      </c>
      <c r="B42" s="95" t="s">
        <v>644</v>
      </c>
      <c r="C42" s="95"/>
      <c r="D42" s="95"/>
      <c r="E42" s="95"/>
      <c r="F42" s="82" t="s">
        <v>452</v>
      </c>
      <c r="G42" s="292">
        <v>36666</v>
      </c>
      <c r="H42" s="292">
        <v>10694</v>
      </c>
      <c r="I42" s="292">
        <v>25319</v>
      </c>
      <c r="J42" s="292">
        <v>653</v>
      </c>
      <c r="K42" s="292">
        <v>35157</v>
      </c>
      <c r="L42" s="292">
        <v>10328</v>
      </c>
      <c r="M42" s="292">
        <v>24266</v>
      </c>
      <c r="N42" s="292">
        <v>563</v>
      </c>
      <c r="O42" s="292">
        <v>633</v>
      </c>
      <c r="P42" s="292">
        <v>366</v>
      </c>
      <c r="Q42" s="292">
        <v>226</v>
      </c>
      <c r="R42" s="292">
        <v>41</v>
      </c>
      <c r="S42" s="292">
        <v>876</v>
      </c>
      <c r="T42" s="292">
        <v>827</v>
      </c>
      <c r="U42" s="292">
        <v>49</v>
      </c>
      <c r="V42" s="293"/>
    </row>
    <row r="43" spans="1:22" s="81" customFormat="1" ht="11.25">
      <c r="A43" s="80"/>
      <c r="B43" s="95"/>
      <c r="C43" s="95" t="s">
        <v>599</v>
      </c>
      <c r="D43" s="95"/>
      <c r="E43" s="95"/>
      <c r="F43" s="82" t="s">
        <v>453</v>
      </c>
      <c r="G43" s="292">
        <v>25590</v>
      </c>
      <c r="H43" s="292">
        <v>7371</v>
      </c>
      <c r="I43" s="292">
        <v>18053</v>
      </c>
      <c r="J43" s="292">
        <v>166</v>
      </c>
      <c r="K43" s="292">
        <v>24788</v>
      </c>
      <c r="L43" s="292">
        <v>7113</v>
      </c>
      <c r="M43" s="292">
        <v>17538</v>
      </c>
      <c r="N43" s="292">
        <v>137</v>
      </c>
      <c r="O43" s="292">
        <v>443</v>
      </c>
      <c r="P43" s="292">
        <v>258</v>
      </c>
      <c r="Q43" s="292">
        <v>172</v>
      </c>
      <c r="R43" s="292">
        <v>13</v>
      </c>
      <c r="S43" s="292">
        <v>359</v>
      </c>
      <c r="T43" s="292">
        <v>343</v>
      </c>
      <c r="U43" s="292">
        <v>16</v>
      </c>
      <c r="V43" s="293">
        <v>1</v>
      </c>
    </row>
    <row r="44" spans="1:22" s="1" customFormat="1" ht="11.25">
      <c r="A44" s="85" t="str">
        <f>"11, 12"</f>
        <v>11, 12</v>
      </c>
      <c r="B44" s="24"/>
      <c r="C44" s="24" t="s">
        <v>645</v>
      </c>
      <c r="D44" s="24"/>
      <c r="E44" s="24"/>
      <c r="F44" s="28" t="s">
        <v>452</v>
      </c>
      <c r="G44" s="294">
        <v>28920</v>
      </c>
      <c r="H44" s="294">
        <v>8892</v>
      </c>
      <c r="I44" s="295">
        <v>19965</v>
      </c>
      <c r="J44" s="294">
        <v>63</v>
      </c>
      <c r="K44" s="294">
        <v>28689</v>
      </c>
      <c r="L44" s="294">
        <v>8892</v>
      </c>
      <c r="M44" s="294">
        <v>19734</v>
      </c>
      <c r="N44" s="295">
        <v>63</v>
      </c>
      <c r="O44" s="295">
        <v>85</v>
      </c>
      <c r="P44" s="295" t="s">
        <v>633</v>
      </c>
      <c r="Q44" s="294">
        <v>85</v>
      </c>
      <c r="R44" s="295" t="s">
        <v>633</v>
      </c>
      <c r="S44" s="295">
        <v>146</v>
      </c>
      <c r="T44" s="295">
        <v>146</v>
      </c>
      <c r="U44" s="295" t="s">
        <v>633</v>
      </c>
      <c r="V44" s="258"/>
    </row>
    <row r="45" spans="1:22" s="1" customFormat="1" ht="11.25">
      <c r="A45" s="85"/>
      <c r="B45" s="24"/>
      <c r="D45" s="24"/>
      <c r="E45" s="24"/>
      <c r="F45" s="28" t="s">
        <v>453</v>
      </c>
      <c r="G45" s="294">
        <v>22078</v>
      </c>
      <c r="H45" s="294">
        <v>6779</v>
      </c>
      <c r="I45" s="295">
        <v>15269</v>
      </c>
      <c r="J45" s="294">
        <v>30</v>
      </c>
      <c r="K45" s="294">
        <v>21901</v>
      </c>
      <c r="L45" s="294">
        <v>6779</v>
      </c>
      <c r="M45" s="294">
        <v>15092</v>
      </c>
      <c r="N45" s="295">
        <v>30</v>
      </c>
      <c r="O45" s="295">
        <v>79</v>
      </c>
      <c r="P45" s="295" t="s">
        <v>633</v>
      </c>
      <c r="Q45" s="294">
        <v>79</v>
      </c>
      <c r="R45" s="295" t="s">
        <v>633</v>
      </c>
      <c r="S45" s="295">
        <v>98</v>
      </c>
      <c r="T45" s="295">
        <v>98</v>
      </c>
      <c r="U45" s="295" t="s">
        <v>633</v>
      </c>
      <c r="V45" s="247" t="str">
        <f>"11, 12"</f>
        <v>11, 12</v>
      </c>
    </row>
    <row r="46" spans="1:22" s="1" customFormat="1" ht="11.25">
      <c r="A46" s="85"/>
      <c r="B46" s="24"/>
      <c r="D46" s="24" t="s">
        <v>495</v>
      </c>
      <c r="E46" s="24"/>
      <c r="F46" s="28"/>
      <c r="G46" s="294"/>
      <c r="H46" s="294"/>
      <c r="I46" s="294"/>
      <c r="J46" s="294"/>
      <c r="K46" s="294"/>
      <c r="L46" s="294"/>
      <c r="M46" s="294"/>
      <c r="N46" s="295"/>
      <c r="O46" s="295"/>
      <c r="P46" s="295"/>
      <c r="Q46" s="294"/>
      <c r="R46" s="295"/>
      <c r="S46" s="295"/>
      <c r="T46" s="295"/>
      <c r="U46" s="295"/>
      <c r="V46" s="247"/>
    </row>
    <row r="47" spans="1:22" s="1" customFormat="1" ht="11.25">
      <c r="A47" s="85">
        <v>111</v>
      </c>
      <c r="B47" s="24"/>
      <c r="D47" s="24" t="s">
        <v>646</v>
      </c>
      <c r="E47" s="24"/>
      <c r="F47" s="28" t="s">
        <v>452</v>
      </c>
      <c r="G47" s="294">
        <v>356</v>
      </c>
      <c r="H47" s="294">
        <v>166</v>
      </c>
      <c r="I47" s="295">
        <v>187</v>
      </c>
      <c r="J47" s="294">
        <v>3</v>
      </c>
      <c r="K47" s="294">
        <v>314</v>
      </c>
      <c r="L47" s="294">
        <v>166</v>
      </c>
      <c r="M47" s="294">
        <v>145</v>
      </c>
      <c r="N47" s="295">
        <v>3</v>
      </c>
      <c r="O47" s="295">
        <v>39</v>
      </c>
      <c r="P47" s="295" t="s">
        <v>633</v>
      </c>
      <c r="Q47" s="294">
        <v>39</v>
      </c>
      <c r="R47" s="295" t="s">
        <v>633</v>
      </c>
      <c r="S47" s="295">
        <v>3</v>
      </c>
      <c r="T47" s="295">
        <v>3</v>
      </c>
      <c r="U47" s="295" t="s">
        <v>633</v>
      </c>
      <c r="V47" s="247"/>
    </row>
    <row r="48" spans="1:22" s="1" customFormat="1" ht="11.25">
      <c r="A48" s="85"/>
      <c r="B48" s="24"/>
      <c r="C48" s="24"/>
      <c r="D48" s="24"/>
      <c r="E48" s="24"/>
      <c r="F48" s="28" t="s">
        <v>453</v>
      </c>
      <c r="G48" s="294">
        <v>248</v>
      </c>
      <c r="H48" s="294">
        <v>89</v>
      </c>
      <c r="I48" s="295">
        <v>159</v>
      </c>
      <c r="J48" s="294" t="s">
        <v>633</v>
      </c>
      <c r="K48" s="294">
        <v>207</v>
      </c>
      <c r="L48" s="294">
        <v>89</v>
      </c>
      <c r="M48" s="295">
        <v>118</v>
      </c>
      <c r="N48" s="295" t="s">
        <v>633</v>
      </c>
      <c r="O48" s="295">
        <v>39</v>
      </c>
      <c r="P48" s="295" t="s">
        <v>633</v>
      </c>
      <c r="Q48" s="294">
        <v>39</v>
      </c>
      <c r="R48" s="295" t="s">
        <v>633</v>
      </c>
      <c r="S48" s="295">
        <v>2</v>
      </c>
      <c r="T48" s="295">
        <v>2</v>
      </c>
      <c r="U48" s="295" t="s">
        <v>633</v>
      </c>
      <c r="V48" s="247">
        <v>111</v>
      </c>
    </row>
    <row r="49" spans="1:22" s="1" customFormat="1" ht="9.75" customHeight="1">
      <c r="A49" s="85">
        <v>112</v>
      </c>
      <c r="B49" s="24"/>
      <c r="D49" s="24" t="s">
        <v>647</v>
      </c>
      <c r="E49" s="24"/>
      <c r="F49" s="28" t="s">
        <v>452</v>
      </c>
      <c r="G49" s="294">
        <v>7583</v>
      </c>
      <c r="H49" s="294">
        <v>1512</v>
      </c>
      <c r="I49" s="295">
        <v>6071</v>
      </c>
      <c r="J49" s="294" t="s">
        <v>633</v>
      </c>
      <c r="K49" s="294">
        <v>7515</v>
      </c>
      <c r="L49" s="294">
        <v>1512</v>
      </c>
      <c r="M49" s="295">
        <v>6003</v>
      </c>
      <c r="N49" s="295" t="s">
        <v>633</v>
      </c>
      <c r="O49" s="295">
        <v>36</v>
      </c>
      <c r="P49" s="295" t="s">
        <v>633</v>
      </c>
      <c r="Q49" s="294">
        <v>36</v>
      </c>
      <c r="R49" s="295" t="s">
        <v>633</v>
      </c>
      <c r="S49" s="295">
        <v>32</v>
      </c>
      <c r="T49" s="295">
        <v>32</v>
      </c>
      <c r="U49" s="295" t="s">
        <v>633</v>
      </c>
      <c r="V49" s="247"/>
    </row>
    <row r="50" spans="1:22" s="1" customFormat="1" ht="9.75" customHeight="1">
      <c r="A50" s="175"/>
      <c r="B50" s="24"/>
      <c r="C50" s="24"/>
      <c r="D50" s="24"/>
      <c r="E50" s="24"/>
      <c r="F50" s="28" t="s">
        <v>453</v>
      </c>
      <c r="G50" s="294">
        <v>7222</v>
      </c>
      <c r="H50" s="294">
        <v>1392</v>
      </c>
      <c r="I50" s="295">
        <v>5830</v>
      </c>
      <c r="J50" s="294" t="s">
        <v>633</v>
      </c>
      <c r="K50" s="294">
        <v>7159</v>
      </c>
      <c r="L50" s="294">
        <v>1392</v>
      </c>
      <c r="M50" s="295">
        <v>5767</v>
      </c>
      <c r="N50" s="295" t="s">
        <v>633</v>
      </c>
      <c r="O50" s="295">
        <v>32</v>
      </c>
      <c r="P50" s="295" t="s">
        <v>633</v>
      </c>
      <c r="Q50" s="294">
        <v>32</v>
      </c>
      <c r="R50" s="295" t="s">
        <v>633</v>
      </c>
      <c r="S50" s="295">
        <v>31</v>
      </c>
      <c r="T50" s="295">
        <v>31</v>
      </c>
      <c r="U50" s="295" t="s">
        <v>633</v>
      </c>
      <c r="V50" s="247">
        <v>112</v>
      </c>
    </row>
    <row r="51" spans="1:22" s="1" customFormat="1" ht="9.75" customHeight="1">
      <c r="A51" s="85">
        <v>115</v>
      </c>
      <c r="B51" s="24"/>
      <c r="C51" s="24"/>
      <c r="D51" s="24" t="s">
        <v>648</v>
      </c>
      <c r="E51"/>
      <c r="F51" s="28" t="s">
        <v>452</v>
      </c>
      <c r="G51" s="294">
        <v>8174</v>
      </c>
      <c r="H51" s="294">
        <v>3089</v>
      </c>
      <c r="I51" s="295">
        <v>5085</v>
      </c>
      <c r="J51" s="294" t="s">
        <v>633</v>
      </c>
      <c r="K51" s="295">
        <v>8152</v>
      </c>
      <c r="L51" s="294">
        <v>3089</v>
      </c>
      <c r="M51" s="295">
        <v>5063</v>
      </c>
      <c r="N51" s="295" t="s">
        <v>633</v>
      </c>
      <c r="O51" s="295" t="s">
        <v>633</v>
      </c>
      <c r="P51" s="295" t="s">
        <v>633</v>
      </c>
      <c r="Q51" s="295" t="s">
        <v>633</v>
      </c>
      <c r="R51" s="295" t="s">
        <v>633</v>
      </c>
      <c r="S51" s="295">
        <v>22</v>
      </c>
      <c r="T51" s="295">
        <v>22</v>
      </c>
      <c r="U51" s="295" t="s">
        <v>633</v>
      </c>
      <c r="V51" s="247"/>
    </row>
    <row r="52" spans="1:22" s="1" customFormat="1" ht="9.75" customHeight="1">
      <c r="A52" s="85"/>
      <c r="B52" s="24"/>
      <c r="C52" s="24"/>
      <c r="D52" s="24"/>
      <c r="E52"/>
      <c r="F52" s="28" t="s">
        <v>453</v>
      </c>
      <c r="G52" s="294">
        <v>5928</v>
      </c>
      <c r="H52" s="294">
        <v>2343</v>
      </c>
      <c r="I52" s="295">
        <v>3585</v>
      </c>
      <c r="J52" s="294" t="s">
        <v>633</v>
      </c>
      <c r="K52" s="295">
        <v>5914</v>
      </c>
      <c r="L52" s="294">
        <v>2343</v>
      </c>
      <c r="M52" s="295">
        <v>3571</v>
      </c>
      <c r="N52" s="295" t="s">
        <v>633</v>
      </c>
      <c r="O52" s="295" t="s">
        <v>633</v>
      </c>
      <c r="P52" s="295" t="s">
        <v>633</v>
      </c>
      <c r="Q52" s="295" t="s">
        <v>633</v>
      </c>
      <c r="R52" s="295" t="s">
        <v>633</v>
      </c>
      <c r="S52" s="295">
        <v>14</v>
      </c>
      <c r="T52" s="295">
        <v>14</v>
      </c>
      <c r="U52" s="295" t="s">
        <v>633</v>
      </c>
      <c r="V52" s="247">
        <v>115</v>
      </c>
    </row>
    <row r="53" spans="1:22" s="1" customFormat="1" ht="9.75" customHeight="1">
      <c r="A53" s="85">
        <v>117</v>
      </c>
      <c r="B53" s="24"/>
      <c r="C53" s="24"/>
      <c r="D53" s="24" t="s">
        <v>649</v>
      </c>
      <c r="E53"/>
      <c r="F53" s="28" t="s">
        <v>452</v>
      </c>
      <c r="G53" s="294">
        <v>5616</v>
      </c>
      <c r="H53" s="294">
        <v>2123</v>
      </c>
      <c r="I53" s="295">
        <v>3448</v>
      </c>
      <c r="J53" s="294">
        <v>45</v>
      </c>
      <c r="K53" s="295">
        <v>5602</v>
      </c>
      <c r="L53" s="294">
        <v>2123</v>
      </c>
      <c r="M53" s="294">
        <v>3434</v>
      </c>
      <c r="N53" s="295">
        <v>45</v>
      </c>
      <c r="O53" s="295" t="s">
        <v>633</v>
      </c>
      <c r="P53" s="295" t="s">
        <v>633</v>
      </c>
      <c r="Q53" s="295" t="s">
        <v>633</v>
      </c>
      <c r="R53" s="295" t="s">
        <v>633</v>
      </c>
      <c r="S53" s="295">
        <v>14</v>
      </c>
      <c r="T53" s="295">
        <v>14</v>
      </c>
      <c r="U53" s="295" t="s">
        <v>633</v>
      </c>
      <c r="V53" s="247"/>
    </row>
    <row r="54" spans="1:22" s="1" customFormat="1" ht="9.75" customHeight="1">
      <c r="A54" s="85"/>
      <c r="B54" s="24"/>
      <c r="C54" s="24"/>
      <c r="D54" s="24"/>
      <c r="E54"/>
      <c r="F54" s="28" t="s">
        <v>453</v>
      </c>
      <c r="G54" s="294">
        <v>3796</v>
      </c>
      <c r="H54" s="294">
        <v>1503</v>
      </c>
      <c r="I54" s="295">
        <v>2271</v>
      </c>
      <c r="J54" s="294">
        <v>22</v>
      </c>
      <c r="K54" s="295">
        <v>3786</v>
      </c>
      <c r="L54" s="294">
        <v>1503</v>
      </c>
      <c r="M54" s="294">
        <v>2261</v>
      </c>
      <c r="N54" s="295">
        <v>22</v>
      </c>
      <c r="O54" s="295" t="s">
        <v>633</v>
      </c>
      <c r="P54" s="295" t="s">
        <v>633</v>
      </c>
      <c r="Q54" s="295" t="s">
        <v>633</v>
      </c>
      <c r="R54" s="295" t="s">
        <v>633</v>
      </c>
      <c r="S54" s="295">
        <v>10</v>
      </c>
      <c r="T54" s="295">
        <v>10</v>
      </c>
      <c r="U54" s="295" t="s">
        <v>633</v>
      </c>
      <c r="V54" s="247">
        <v>117</v>
      </c>
    </row>
    <row r="55" spans="1:22" s="1" customFormat="1" ht="9.75" customHeight="1">
      <c r="A55" s="85">
        <v>119</v>
      </c>
      <c r="B55" s="24"/>
      <c r="C55" s="24"/>
      <c r="D55" s="24" t="s">
        <v>650</v>
      </c>
      <c r="E55"/>
      <c r="F55" s="28" t="s">
        <v>452</v>
      </c>
      <c r="G55" s="294">
        <v>277</v>
      </c>
      <c r="H55" s="294">
        <v>82</v>
      </c>
      <c r="I55" s="295">
        <v>195</v>
      </c>
      <c r="J55" s="294" t="s">
        <v>633</v>
      </c>
      <c r="K55" s="295">
        <v>277</v>
      </c>
      <c r="L55" s="295">
        <v>82</v>
      </c>
      <c r="M55" s="295">
        <v>195</v>
      </c>
      <c r="N55" s="295" t="s">
        <v>633</v>
      </c>
      <c r="O55" s="295" t="s">
        <v>633</v>
      </c>
      <c r="P55" s="295" t="s">
        <v>633</v>
      </c>
      <c r="Q55" s="295" t="s">
        <v>633</v>
      </c>
      <c r="R55" s="295" t="s">
        <v>633</v>
      </c>
      <c r="S55" s="295" t="s">
        <v>633</v>
      </c>
      <c r="T55" s="295" t="s">
        <v>633</v>
      </c>
      <c r="U55" s="295" t="s">
        <v>633</v>
      </c>
      <c r="V55" s="247"/>
    </row>
    <row r="56" spans="1:22" s="1" customFormat="1" ht="9.75" customHeight="1">
      <c r="A56" s="85"/>
      <c r="B56" s="24"/>
      <c r="C56" s="24"/>
      <c r="D56" s="24"/>
      <c r="E56"/>
      <c r="F56" s="28" t="s">
        <v>453</v>
      </c>
      <c r="G56" s="294">
        <v>203</v>
      </c>
      <c r="H56" s="294">
        <v>58</v>
      </c>
      <c r="I56" s="295">
        <v>145</v>
      </c>
      <c r="J56" s="294" t="s">
        <v>633</v>
      </c>
      <c r="K56" s="295">
        <v>203</v>
      </c>
      <c r="L56" s="295">
        <v>58</v>
      </c>
      <c r="M56" s="295">
        <v>145</v>
      </c>
      <c r="N56" s="295" t="s">
        <v>633</v>
      </c>
      <c r="O56" s="295" t="s">
        <v>633</v>
      </c>
      <c r="P56" s="295" t="s">
        <v>633</v>
      </c>
      <c r="Q56" s="295" t="s">
        <v>633</v>
      </c>
      <c r="R56" s="295" t="s">
        <v>633</v>
      </c>
      <c r="S56" s="295" t="s">
        <v>633</v>
      </c>
      <c r="T56" s="295" t="s">
        <v>633</v>
      </c>
      <c r="U56" s="295" t="s">
        <v>633</v>
      </c>
      <c r="V56" s="247">
        <v>119</v>
      </c>
    </row>
    <row r="57" spans="1:22" s="1" customFormat="1" ht="9.75" customHeight="1">
      <c r="A57" s="85">
        <v>124</v>
      </c>
      <c r="B57" s="24"/>
      <c r="C57" s="24"/>
      <c r="D57" s="24" t="s">
        <v>651</v>
      </c>
      <c r="E57"/>
      <c r="F57" s="28" t="s">
        <v>452</v>
      </c>
      <c r="G57" s="294">
        <v>3083</v>
      </c>
      <c r="H57" s="294">
        <v>837</v>
      </c>
      <c r="I57" s="295">
        <v>2245</v>
      </c>
      <c r="J57" s="294">
        <v>1</v>
      </c>
      <c r="K57" s="294">
        <v>3064</v>
      </c>
      <c r="L57" s="294">
        <v>837</v>
      </c>
      <c r="M57" s="294">
        <v>2226</v>
      </c>
      <c r="N57" s="295">
        <v>1</v>
      </c>
      <c r="O57" s="295">
        <v>1</v>
      </c>
      <c r="P57" s="295" t="s">
        <v>633</v>
      </c>
      <c r="Q57" s="295">
        <v>1</v>
      </c>
      <c r="R57" s="295" t="s">
        <v>633</v>
      </c>
      <c r="S57" s="295">
        <v>18</v>
      </c>
      <c r="T57" s="295">
        <v>18</v>
      </c>
      <c r="U57" s="295" t="s">
        <v>633</v>
      </c>
      <c r="V57" s="247"/>
    </row>
    <row r="58" spans="1:22" s="1" customFormat="1" ht="9.75" customHeight="1">
      <c r="A58" s="85"/>
      <c r="B58" s="24"/>
      <c r="C58" s="24"/>
      <c r="D58" s="24"/>
      <c r="E58" s="24"/>
      <c r="F58" s="28" t="s">
        <v>453</v>
      </c>
      <c r="G58" s="294">
        <v>2702</v>
      </c>
      <c r="H58" s="294">
        <v>749</v>
      </c>
      <c r="I58" s="295">
        <v>1953</v>
      </c>
      <c r="J58" s="294" t="s">
        <v>633</v>
      </c>
      <c r="K58" s="295">
        <v>2687</v>
      </c>
      <c r="L58" s="294">
        <v>749</v>
      </c>
      <c r="M58" s="295">
        <v>1938</v>
      </c>
      <c r="N58" s="295" t="s">
        <v>633</v>
      </c>
      <c r="O58" s="295" t="s">
        <v>633</v>
      </c>
      <c r="P58" s="295" t="s">
        <v>633</v>
      </c>
      <c r="Q58" s="295" t="s">
        <v>633</v>
      </c>
      <c r="R58" s="295" t="s">
        <v>633</v>
      </c>
      <c r="S58" s="295">
        <v>15</v>
      </c>
      <c r="T58" s="295">
        <v>15</v>
      </c>
      <c r="U58" s="295" t="s">
        <v>633</v>
      </c>
      <c r="V58" s="247">
        <v>124</v>
      </c>
    </row>
    <row r="59" spans="1:22" s="1" customFormat="1" ht="9.75" customHeight="1">
      <c r="A59" s="85">
        <v>127</v>
      </c>
      <c r="B59" s="24"/>
      <c r="C59" s="24"/>
      <c r="D59" s="24" t="s">
        <v>652</v>
      </c>
      <c r="E59" s="24"/>
      <c r="F59" s="28" t="s">
        <v>452</v>
      </c>
      <c r="G59" s="294">
        <v>3831</v>
      </c>
      <c r="H59" s="294">
        <v>1083</v>
      </c>
      <c r="I59" s="295">
        <v>2734</v>
      </c>
      <c r="J59" s="294">
        <v>14</v>
      </c>
      <c r="K59" s="294">
        <v>3765</v>
      </c>
      <c r="L59" s="294">
        <v>1083</v>
      </c>
      <c r="M59" s="294">
        <v>2668</v>
      </c>
      <c r="N59" s="295">
        <v>14</v>
      </c>
      <c r="O59" s="295">
        <v>9</v>
      </c>
      <c r="P59" s="295" t="s">
        <v>633</v>
      </c>
      <c r="Q59" s="294">
        <v>9</v>
      </c>
      <c r="R59" s="295" t="s">
        <v>633</v>
      </c>
      <c r="S59" s="295">
        <v>57</v>
      </c>
      <c r="T59" s="295">
        <v>57</v>
      </c>
      <c r="U59" s="295" t="s">
        <v>633</v>
      </c>
      <c r="V59" s="247"/>
    </row>
    <row r="60" spans="1:22" s="1" customFormat="1" ht="10.5" customHeight="1">
      <c r="A60" s="85"/>
      <c r="B60" s="24"/>
      <c r="C60" s="24"/>
      <c r="D60" s="24"/>
      <c r="E60"/>
      <c r="F60" s="28" t="s">
        <v>453</v>
      </c>
      <c r="G60" s="294">
        <v>1979</v>
      </c>
      <c r="H60" s="294">
        <v>645</v>
      </c>
      <c r="I60" s="295">
        <v>1326</v>
      </c>
      <c r="J60" s="294">
        <v>8</v>
      </c>
      <c r="K60" s="294">
        <v>1945</v>
      </c>
      <c r="L60" s="294">
        <v>645</v>
      </c>
      <c r="M60" s="294">
        <v>1292</v>
      </c>
      <c r="N60" s="295">
        <v>8</v>
      </c>
      <c r="O60" s="295">
        <v>8</v>
      </c>
      <c r="P60" s="295" t="s">
        <v>633</v>
      </c>
      <c r="Q60" s="294">
        <v>8</v>
      </c>
      <c r="R60" s="295" t="s">
        <v>633</v>
      </c>
      <c r="S60" s="295">
        <v>26</v>
      </c>
      <c r="T60" s="295">
        <v>26</v>
      </c>
      <c r="U60" s="295" t="s">
        <v>633</v>
      </c>
      <c r="V60" s="247">
        <v>127</v>
      </c>
    </row>
    <row r="61" spans="1:22" s="1" customFormat="1" ht="10.5" customHeight="1">
      <c r="A61" s="85">
        <v>13</v>
      </c>
      <c r="B61" s="24"/>
      <c r="C61" s="24" t="s">
        <v>653</v>
      </c>
      <c r="D61" s="24"/>
      <c r="E61"/>
      <c r="F61" s="28" t="s">
        <v>452</v>
      </c>
      <c r="G61" s="294">
        <v>6666</v>
      </c>
      <c r="H61" s="294">
        <v>1269</v>
      </c>
      <c r="I61" s="294">
        <v>4914</v>
      </c>
      <c r="J61" s="294">
        <v>483</v>
      </c>
      <c r="K61" s="294">
        <v>5768</v>
      </c>
      <c r="L61" s="294">
        <v>1216</v>
      </c>
      <c r="M61" s="294">
        <v>4125</v>
      </c>
      <c r="N61" s="295">
        <v>427</v>
      </c>
      <c r="O61" s="295">
        <v>216</v>
      </c>
      <c r="P61" s="295">
        <v>53</v>
      </c>
      <c r="Q61" s="294">
        <v>129</v>
      </c>
      <c r="R61" s="295">
        <v>34</v>
      </c>
      <c r="S61" s="295">
        <v>682</v>
      </c>
      <c r="T61" s="295">
        <v>660</v>
      </c>
      <c r="U61" s="295">
        <v>22</v>
      </c>
      <c r="V61" s="247"/>
    </row>
    <row r="62" spans="1:22" s="1" customFormat="1" ht="10.5" customHeight="1">
      <c r="A62" s="85"/>
      <c r="B62" s="24"/>
      <c r="C62" s="24"/>
      <c r="D62" s="24"/>
      <c r="E62"/>
      <c r="F62" s="28" t="s">
        <v>453</v>
      </c>
      <c r="G62" s="294">
        <v>2869</v>
      </c>
      <c r="H62" s="294">
        <v>251</v>
      </c>
      <c r="I62" s="294">
        <v>2529</v>
      </c>
      <c r="J62" s="294">
        <v>89</v>
      </c>
      <c r="K62" s="294">
        <v>2524</v>
      </c>
      <c r="L62" s="294">
        <v>236</v>
      </c>
      <c r="M62" s="294">
        <v>2210</v>
      </c>
      <c r="N62" s="295">
        <v>78</v>
      </c>
      <c r="O62" s="295">
        <v>108</v>
      </c>
      <c r="P62" s="295">
        <v>15</v>
      </c>
      <c r="Q62" s="294">
        <v>85</v>
      </c>
      <c r="R62" s="295">
        <v>8</v>
      </c>
      <c r="S62" s="295">
        <v>237</v>
      </c>
      <c r="T62" s="295">
        <v>234</v>
      </c>
      <c r="U62" s="295">
        <v>3</v>
      </c>
      <c r="V62" s="247">
        <v>13</v>
      </c>
    </row>
    <row r="63" spans="1:22" s="1" customFormat="1" ht="10.5" customHeight="1">
      <c r="A63" s="85"/>
      <c r="B63" s="24"/>
      <c r="C63" s="24"/>
      <c r="D63" s="24" t="s">
        <v>403</v>
      </c>
      <c r="E63" s="24"/>
      <c r="F63" s="28"/>
      <c r="G63" s="294"/>
      <c r="H63" s="294"/>
      <c r="I63" s="294"/>
      <c r="J63" s="294"/>
      <c r="K63" s="294"/>
      <c r="L63" s="294"/>
      <c r="M63" s="294"/>
      <c r="N63" s="294"/>
      <c r="O63" s="294"/>
      <c r="P63" s="294"/>
      <c r="Q63" s="294"/>
      <c r="R63" s="294"/>
      <c r="S63" s="294"/>
      <c r="T63" s="294"/>
      <c r="U63" s="294"/>
      <c r="V63" s="247"/>
    </row>
    <row r="64" spans="1:22" s="1" customFormat="1" ht="11.25">
      <c r="A64" s="85">
        <v>131</v>
      </c>
      <c r="B64" s="24"/>
      <c r="C64" s="24"/>
      <c r="D64" s="24" t="s">
        <v>654</v>
      </c>
      <c r="E64" s="24"/>
      <c r="F64" s="28" t="s">
        <v>452</v>
      </c>
      <c r="G64" s="294">
        <v>5328</v>
      </c>
      <c r="H64" s="294">
        <v>798</v>
      </c>
      <c r="I64" s="295">
        <v>4131</v>
      </c>
      <c r="J64" s="294">
        <v>399</v>
      </c>
      <c r="K64" s="294">
        <v>4612</v>
      </c>
      <c r="L64" s="294">
        <v>798</v>
      </c>
      <c r="M64" s="294">
        <v>3463</v>
      </c>
      <c r="N64" s="295">
        <v>351</v>
      </c>
      <c r="O64" s="295">
        <v>144</v>
      </c>
      <c r="P64" s="295" t="s">
        <v>633</v>
      </c>
      <c r="Q64" s="294">
        <v>113</v>
      </c>
      <c r="R64" s="295">
        <v>31</v>
      </c>
      <c r="S64" s="295">
        <v>572</v>
      </c>
      <c r="T64" s="295">
        <v>555</v>
      </c>
      <c r="U64" s="295">
        <v>17</v>
      </c>
      <c r="V64" s="247"/>
    </row>
    <row r="65" spans="1:22" s="1" customFormat="1" ht="11.25">
      <c r="A65" s="85"/>
      <c r="B65" s="24"/>
      <c r="C65" s="24" t="s">
        <v>655</v>
      </c>
      <c r="D65" s="24"/>
      <c r="E65" s="24"/>
      <c r="F65" s="28" t="s">
        <v>453</v>
      </c>
      <c r="G65" s="294">
        <v>2354</v>
      </c>
      <c r="H65" s="294">
        <v>170</v>
      </c>
      <c r="I65" s="295">
        <v>2113</v>
      </c>
      <c r="J65" s="294">
        <v>71</v>
      </c>
      <c r="K65" s="294">
        <v>2081</v>
      </c>
      <c r="L65" s="294">
        <v>170</v>
      </c>
      <c r="M65" s="294">
        <v>1850</v>
      </c>
      <c r="N65" s="295">
        <v>61</v>
      </c>
      <c r="O65" s="295">
        <v>82</v>
      </c>
      <c r="P65" s="295" t="s">
        <v>633</v>
      </c>
      <c r="Q65" s="294">
        <v>74</v>
      </c>
      <c r="R65" s="295">
        <v>8</v>
      </c>
      <c r="S65" s="295">
        <v>191</v>
      </c>
      <c r="T65" s="295">
        <v>189</v>
      </c>
      <c r="U65" s="295">
        <v>2</v>
      </c>
      <c r="V65" s="247">
        <v>131</v>
      </c>
    </row>
    <row r="66" spans="1:22" s="1" customFormat="1" ht="11.25">
      <c r="A66" s="85">
        <v>133</v>
      </c>
      <c r="B66" s="24"/>
      <c r="C66" s="24"/>
      <c r="D66" s="24" t="s">
        <v>656</v>
      </c>
      <c r="E66" s="24"/>
      <c r="F66" s="28" t="s">
        <v>452</v>
      </c>
      <c r="G66" s="294">
        <v>92</v>
      </c>
      <c r="H66" s="294">
        <v>61</v>
      </c>
      <c r="I66" s="294">
        <v>27</v>
      </c>
      <c r="J66" s="294">
        <v>4</v>
      </c>
      <c r="K66" s="294">
        <v>18</v>
      </c>
      <c r="L66" s="294">
        <v>8</v>
      </c>
      <c r="M66" s="294">
        <v>6</v>
      </c>
      <c r="N66" s="295">
        <v>4</v>
      </c>
      <c r="O66" s="295">
        <v>54</v>
      </c>
      <c r="P66" s="295">
        <v>53</v>
      </c>
      <c r="Q66" s="295">
        <v>1</v>
      </c>
      <c r="R66" s="295" t="s">
        <v>633</v>
      </c>
      <c r="S66" s="295">
        <v>20</v>
      </c>
      <c r="T66" s="295">
        <v>20</v>
      </c>
      <c r="U66" s="295" t="s">
        <v>633</v>
      </c>
      <c r="V66" s="247"/>
    </row>
    <row r="67" spans="1:22" s="1" customFormat="1" ht="11.25">
      <c r="A67" s="85"/>
      <c r="B67" s="24"/>
      <c r="C67" s="24"/>
      <c r="D67" s="24"/>
      <c r="E67" s="24"/>
      <c r="F67" s="28" t="s">
        <v>453</v>
      </c>
      <c r="G67" s="294">
        <v>31</v>
      </c>
      <c r="H67" s="294">
        <v>16</v>
      </c>
      <c r="I67" s="294">
        <v>14</v>
      </c>
      <c r="J67" s="294">
        <v>1</v>
      </c>
      <c r="K67" s="294">
        <v>7</v>
      </c>
      <c r="L67" s="294">
        <v>1</v>
      </c>
      <c r="M67" s="294">
        <v>5</v>
      </c>
      <c r="N67" s="295">
        <v>1</v>
      </c>
      <c r="O67" s="295">
        <v>16</v>
      </c>
      <c r="P67" s="295">
        <v>15</v>
      </c>
      <c r="Q67" s="295">
        <v>1</v>
      </c>
      <c r="R67" s="295" t="s">
        <v>633</v>
      </c>
      <c r="S67" s="295">
        <v>8</v>
      </c>
      <c r="T67" s="295">
        <v>8</v>
      </c>
      <c r="U67" s="295" t="s">
        <v>633</v>
      </c>
      <c r="V67" s="247">
        <v>133</v>
      </c>
    </row>
    <row r="68" spans="1:22" s="1" customFormat="1" ht="11.25">
      <c r="A68" s="296">
        <v>136</v>
      </c>
      <c r="B68" s="297"/>
      <c r="C68" s="297"/>
      <c r="D68" s="297" t="s">
        <v>657</v>
      </c>
      <c r="E68" s="297"/>
      <c r="F68" s="132" t="s">
        <v>452</v>
      </c>
      <c r="G68" s="295">
        <v>967</v>
      </c>
      <c r="H68" s="295">
        <v>336</v>
      </c>
      <c r="I68" s="295">
        <v>560</v>
      </c>
      <c r="J68" s="295">
        <v>71</v>
      </c>
      <c r="K68" s="295">
        <v>914</v>
      </c>
      <c r="L68" s="295">
        <v>336</v>
      </c>
      <c r="M68" s="295">
        <v>514</v>
      </c>
      <c r="N68" s="295">
        <v>64</v>
      </c>
      <c r="O68" s="295">
        <v>17</v>
      </c>
      <c r="P68" s="295" t="s">
        <v>633</v>
      </c>
      <c r="Q68" s="295">
        <v>14</v>
      </c>
      <c r="R68" s="295">
        <v>3</v>
      </c>
      <c r="S68" s="295">
        <v>36</v>
      </c>
      <c r="T68" s="295">
        <v>32</v>
      </c>
      <c r="U68" s="295">
        <v>4</v>
      </c>
      <c r="V68" s="247"/>
    </row>
    <row r="69" spans="1:22" s="1" customFormat="1" ht="11.25">
      <c r="A69" s="298"/>
      <c r="B69" s="297"/>
      <c r="C69" s="297"/>
      <c r="D69" s="58"/>
      <c r="E69" s="58"/>
      <c r="F69" s="132" t="s">
        <v>453</v>
      </c>
      <c r="G69" s="295">
        <v>354</v>
      </c>
      <c r="H69" s="295">
        <v>42</v>
      </c>
      <c r="I69" s="295">
        <v>297</v>
      </c>
      <c r="J69" s="295">
        <v>15</v>
      </c>
      <c r="K69" s="295">
        <v>330</v>
      </c>
      <c r="L69" s="295">
        <v>42</v>
      </c>
      <c r="M69" s="295">
        <v>274</v>
      </c>
      <c r="N69" s="295">
        <v>14</v>
      </c>
      <c r="O69" s="295">
        <v>9</v>
      </c>
      <c r="P69" s="295" t="s">
        <v>633</v>
      </c>
      <c r="Q69" s="295">
        <v>9</v>
      </c>
      <c r="R69" s="295" t="s">
        <v>633</v>
      </c>
      <c r="S69" s="295">
        <v>15</v>
      </c>
      <c r="T69" s="295">
        <v>14</v>
      </c>
      <c r="U69" s="295">
        <v>1</v>
      </c>
      <c r="V69" s="299">
        <v>136</v>
      </c>
    </row>
    <row r="70" spans="1:22" s="1" customFormat="1" ht="11.25">
      <c r="A70" s="175" t="s">
        <v>465</v>
      </c>
      <c r="B70" s="24"/>
      <c r="C70" s="24" t="s">
        <v>658</v>
      </c>
      <c r="D70" s="24"/>
      <c r="E70" s="24"/>
      <c r="F70" s="28" t="s">
        <v>452</v>
      </c>
      <c r="G70" s="295">
        <v>437</v>
      </c>
      <c r="H70" s="295">
        <v>367</v>
      </c>
      <c r="I70" s="295">
        <v>63</v>
      </c>
      <c r="J70" s="295">
        <v>7</v>
      </c>
      <c r="K70" s="295">
        <v>120</v>
      </c>
      <c r="L70" s="295">
        <v>54</v>
      </c>
      <c r="M70" s="295">
        <v>59</v>
      </c>
      <c r="N70" s="295">
        <v>7</v>
      </c>
      <c r="O70" s="295">
        <v>317</v>
      </c>
      <c r="P70" s="295">
        <v>313</v>
      </c>
      <c r="Q70" s="295">
        <v>4</v>
      </c>
      <c r="R70" s="295" t="s">
        <v>633</v>
      </c>
      <c r="S70" s="295" t="s">
        <v>633</v>
      </c>
      <c r="T70" s="295" t="s">
        <v>633</v>
      </c>
      <c r="U70" s="295" t="s">
        <v>633</v>
      </c>
      <c r="V70" s="300"/>
    </row>
    <row r="71" spans="1:22" s="1" customFormat="1" ht="11.25">
      <c r="A71" s="175"/>
      <c r="B71" s="24"/>
      <c r="C71" s="24"/>
      <c r="D71" s="24" t="s">
        <v>659</v>
      </c>
      <c r="E71" s="24"/>
      <c r="F71" s="28" t="s">
        <v>453</v>
      </c>
      <c r="G71" s="295">
        <v>316</v>
      </c>
      <c r="H71" s="295">
        <v>274</v>
      </c>
      <c r="I71" s="295">
        <v>40</v>
      </c>
      <c r="J71" s="295">
        <v>2</v>
      </c>
      <c r="K71" s="295">
        <v>71</v>
      </c>
      <c r="L71" s="295">
        <v>31</v>
      </c>
      <c r="M71" s="295">
        <v>38</v>
      </c>
      <c r="N71" s="295">
        <v>2</v>
      </c>
      <c r="O71" s="295">
        <v>245</v>
      </c>
      <c r="P71" s="295">
        <v>243</v>
      </c>
      <c r="Q71" s="295">
        <v>2</v>
      </c>
      <c r="R71" s="295" t="s">
        <v>633</v>
      </c>
      <c r="S71" s="295" t="s">
        <v>633</v>
      </c>
      <c r="T71" s="295" t="s">
        <v>633</v>
      </c>
      <c r="U71" s="295" t="s">
        <v>633</v>
      </c>
      <c r="V71" s="247" t="s">
        <v>465</v>
      </c>
    </row>
    <row r="72" spans="1:22" s="1" customFormat="1" ht="11.25">
      <c r="A72" s="175" t="s">
        <v>468</v>
      </c>
      <c r="B72" s="24"/>
      <c r="C72" s="24" t="s">
        <v>660</v>
      </c>
      <c r="D72" s="24"/>
      <c r="E72" s="24"/>
      <c r="F72" s="28" t="s">
        <v>452</v>
      </c>
      <c r="G72" s="295">
        <v>507</v>
      </c>
      <c r="H72" s="295">
        <v>151</v>
      </c>
      <c r="I72" s="295">
        <v>281</v>
      </c>
      <c r="J72" s="295">
        <v>75</v>
      </c>
      <c r="K72" s="295">
        <v>474</v>
      </c>
      <c r="L72" s="295">
        <v>151</v>
      </c>
      <c r="M72" s="295">
        <v>266</v>
      </c>
      <c r="N72" s="295">
        <v>57</v>
      </c>
      <c r="O72" s="295">
        <v>15</v>
      </c>
      <c r="P72" s="295" t="s">
        <v>633</v>
      </c>
      <c r="Q72" s="295">
        <v>8</v>
      </c>
      <c r="R72" s="295">
        <v>7</v>
      </c>
      <c r="S72" s="295">
        <v>18</v>
      </c>
      <c r="T72" s="295">
        <v>7</v>
      </c>
      <c r="U72" s="295">
        <v>11</v>
      </c>
      <c r="V72" s="247"/>
    </row>
    <row r="73" spans="1:22" s="1" customFormat="1" ht="11.25">
      <c r="A73" s="175"/>
      <c r="B73" s="24"/>
      <c r="C73" s="24"/>
      <c r="D73" s="24" t="s">
        <v>661</v>
      </c>
      <c r="E73" s="24"/>
      <c r="F73" s="28" t="s">
        <v>453</v>
      </c>
      <c r="G73" s="295">
        <v>257</v>
      </c>
      <c r="H73" s="295">
        <v>63</v>
      </c>
      <c r="I73" s="295">
        <v>157</v>
      </c>
      <c r="J73" s="295">
        <v>37</v>
      </c>
      <c r="K73" s="295">
        <v>235</v>
      </c>
      <c r="L73" s="295">
        <v>63</v>
      </c>
      <c r="M73" s="295">
        <v>148</v>
      </c>
      <c r="N73" s="295">
        <v>24</v>
      </c>
      <c r="O73" s="295">
        <v>11</v>
      </c>
      <c r="P73" s="295" t="s">
        <v>633</v>
      </c>
      <c r="Q73" s="295">
        <v>6</v>
      </c>
      <c r="R73" s="295">
        <v>5</v>
      </c>
      <c r="S73" s="295">
        <v>11</v>
      </c>
      <c r="T73" s="295">
        <v>3</v>
      </c>
      <c r="U73" s="295">
        <v>8</v>
      </c>
      <c r="V73" s="247" t="s">
        <v>468</v>
      </c>
    </row>
    <row r="74" spans="1:21" s="1" customFormat="1" ht="9.75" customHeight="1">
      <c r="A74"/>
      <c r="B74" s="24"/>
      <c r="C74" s="24"/>
      <c r="D74" s="24"/>
      <c r="E74" s="24"/>
      <c r="F74" s="24"/>
      <c r="G74" s="156"/>
      <c r="H74" s="156"/>
      <c r="I74" s="156"/>
      <c r="J74" s="156"/>
      <c r="K74" s="156"/>
      <c r="L74" s="156"/>
      <c r="M74" s="156"/>
      <c r="N74" s="156"/>
      <c r="O74" s="156"/>
      <c r="P74" s="156"/>
      <c r="Q74" s="156"/>
      <c r="R74" s="156"/>
      <c r="S74" s="156"/>
      <c r="T74" s="156"/>
      <c r="U74" s="156"/>
    </row>
    <row r="75" spans="1:21" s="1" customFormat="1" ht="11.25">
      <c r="A75" s="24"/>
      <c r="B75" s="24"/>
      <c r="C75" s="24"/>
      <c r="D75" s="24"/>
      <c r="E75" s="24"/>
      <c r="F75" s="24"/>
      <c r="G75" s="156"/>
      <c r="H75" s="156"/>
      <c r="I75" s="156"/>
      <c r="J75" s="156"/>
      <c r="K75" s="156"/>
      <c r="L75" s="156"/>
      <c r="M75" s="156"/>
      <c r="N75" s="156"/>
      <c r="O75" s="156"/>
      <c r="P75" s="156"/>
      <c r="Q75" s="156"/>
      <c r="R75" s="156"/>
      <c r="S75" s="156"/>
      <c r="T75" s="156"/>
      <c r="U75" s="156"/>
    </row>
    <row r="76" spans="1:21" s="1" customFormat="1" ht="11.25">
      <c r="A76" s="24"/>
      <c r="B76" s="24"/>
      <c r="C76" s="24"/>
      <c r="D76" s="24"/>
      <c r="E76" s="24"/>
      <c r="F76" s="24"/>
      <c r="G76" s="156"/>
      <c r="H76" s="156"/>
      <c r="I76" s="156"/>
      <c r="J76" s="156"/>
      <c r="K76" s="156"/>
      <c r="L76" s="156"/>
      <c r="M76" s="156"/>
      <c r="N76" s="156"/>
      <c r="O76" s="156"/>
      <c r="P76" s="156"/>
      <c r="Q76" s="156"/>
      <c r="R76" s="156"/>
      <c r="S76" s="156"/>
      <c r="T76" s="156"/>
      <c r="U76" s="156"/>
    </row>
    <row r="77" spans="1:21" s="1" customFormat="1" ht="11.25">
      <c r="A77" s="24"/>
      <c r="B77" s="24"/>
      <c r="C77" s="24"/>
      <c r="D77" s="24"/>
      <c r="E77" s="24"/>
      <c r="F77" s="24"/>
      <c r="G77" s="156"/>
      <c r="H77" s="156"/>
      <c r="I77" s="156"/>
      <c r="J77" s="156"/>
      <c r="K77" s="156"/>
      <c r="L77" s="156"/>
      <c r="M77" s="156"/>
      <c r="N77" s="156"/>
      <c r="O77" s="156"/>
      <c r="P77" s="156"/>
      <c r="Q77" s="156"/>
      <c r="R77" s="156"/>
      <c r="S77" s="156"/>
      <c r="T77" s="156"/>
      <c r="U77" s="156"/>
    </row>
    <row r="78" spans="1:22" s="1" customFormat="1" ht="10.5" customHeight="1">
      <c r="A78" s="718" t="str">
        <f>"- 22 -"</f>
        <v>- 22 -</v>
      </c>
      <c r="B78" s="718"/>
      <c r="C78" s="718"/>
      <c r="D78" s="718"/>
      <c r="E78" s="718"/>
      <c r="F78" s="718"/>
      <c r="G78" s="718"/>
      <c r="H78" s="718"/>
      <c r="I78" s="718"/>
      <c r="J78" s="718"/>
      <c r="K78" s="718" t="str">
        <f>"- 23 -"</f>
        <v>- 23 -</v>
      </c>
      <c r="L78" s="718"/>
      <c r="M78" s="718"/>
      <c r="N78" s="718"/>
      <c r="O78" s="718"/>
      <c r="P78" s="718"/>
      <c r="Q78" s="718"/>
      <c r="R78" s="718"/>
      <c r="S78" s="718"/>
      <c r="T78" s="718"/>
      <c r="U78" s="718"/>
      <c r="V78" s="718"/>
    </row>
    <row r="79" spans="1:21" s="1" customFormat="1" ht="9.75" customHeight="1">
      <c r="A79" s="24"/>
      <c r="B79" s="24"/>
      <c r="C79" s="24"/>
      <c r="D79" s="24"/>
      <c r="E79" s="24"/>
      <c r="F79" s="24"/>
      <c r="G79" s="156"/>
      <c r="H79" s="156"/>
      <c r="I79" s="156"/>
      <c r="J79" s="156"/>
      <c r="K79" s="156"/>
      <c r="L79" s="156"/>
      <c r="M79" s="156"/>
      <c r="N79" s="156"/>
      <c r="O79" s="156"/>
      <c r="P79" s="156"/>
      <c r="Q79" s="156"/>
      <c r="R79" s="156"/>
      <c r="S79" s="156"/>
      <c r="T79" s="156"/>
      <c r="U79" s="156"/>
    </row>
    <row r="80" spans="7:21" s="1" customFormat="1" ht="9" customHeight="1">
      <c r="G80" s="156"/>
      <c r="H80" s="156"/>
      <c r="I80" s="156"/>
      <c r="J80" s="156"/>
      <c r="K80" s="156"/>
      <c r="L80" s="156"/>
      <c r="M80" s="156"/>
      <c r="N80" s="156"/>
      <c r="O80" s="156"/>
      <c r="P80" s="156"/>
      <c r="Q80" s="156"/>
      <c r="R80" s="156"/>
      <c r="S80" s="156"/>
      <c r="T80" s="156"/>
      <c r="U80" s="156"/>
    </row>
    <row r="81" spans="1:23" s="1" customFormat="1" ht="12.75">
      <c r="A81" s="301"/>
      <c r="B81" s="96"/>
      <c r="C81" s="96"/>
      <c r="D81" s="96"/>
      <c r="E81" s="302"/>
      <c r="F81" s="301"/>
      <c r="G81" s="303"/>
      <c r="H81" s="304"/>
      <c r="I81" s="304"/>
      <c r="J81" s="305" t="s">
        <v>662</v>
      </c>
      <c r="K81" s="306" t="s">
        <v>232</v>
      </c>
      <c r="L81" s="304"/>
      <c r="M81" s="304"/>
      <c r="N81" s="304"/>
      <c r="O81" s="304"/>
      <c r="P81" s="304"/>
      <c r="Q81" s="304"/>
      <c r="R81" s="304"/>
      <c r="S81" s="304"/>
      <c r="T81" s="304"/>
      <c r="U81" s="304"/>
      <c r="V81" s="96"/>
      <c r="W81" s="96"/>
    </row>
    <row r="82" spans="7:21" s="1" customFormat="1" ht="9" customHeight="1">
      <c r="G82" s="156"/>
      <c r="H82" s="156"/>
      <c r="I82" s="156"/>
      <c r="J82" s="156"/>
      <c r="K82" s="156"/>
      <c r="L82" s="156"/>
      <c r="M82" s="156"/>
      <c r="N82" s="156"/>
      <c r="O82" s="156"/>
      <c r="P82" s="156"/>
      <c r="Q82" s="156"/>
      <c r="R82" s="156"/>
      <c r="S82" s="156"/>
      <c r="T82" s="156"/>
      <c r="U82" s="156"/>
    </row>
    <row r="83" spans="1:22" s="1" customFormat="1" ht="9" customHeight="1" thickBot="1">
      <c r="A83" s="23"/>
      <c r="B83" s="23"/>
      <c r="C83" s="23"/>
      <c r="D83" s="23"/>
      <c r="E83" s="23"/>
      <c r="F83" s="23"/>
      <c r="G83" s="277"/>
      <c r="H83" s="277"/>
      <c r="I83" s="277"/>
      <c r="J83" s="277"/>
      <c r="K83" s="277"/>
      <c r="L83" s="277"/>
      <c r="M83" s="277"/>
      <c r="N83" s="277"/>
      <c r="O83" s="277"/>
      <c r="P83" s="277"/>
      <c r="Q83" s="277"/>
      <c r="R83" s="277"/>
      <c r="S83" s="277"/>
      <c r="T83" s="277"/>
      <c r="U83" s="277"/>
      <c r="V83" s="23"/>
    </row>
    <row r="84" spans="1:22" s="1" customFormat="1" ht="9.75" customHeight="1">
      <c r="A84" s="143"/>
      <c r="B84" s="24"/>
      <c r="C84" s="24"/>
      <c r="D84" s="24"/>
      <c r="E84" s="24"/>
      <c r="F84" s="26"/>
      <c r="G84" s="191"/>
      <c r="H84" s="191"/>
      <c r="I84" s="191"/>
      <c r="J84" s="191"/>
      <c r="K84" s="191"/>
      <c r="L84" s="191"/>
      <c r="M84" s="191"/>
      <c r="N84" s="191"/>
      <c r="O84" s="279"/>
      <c r="P84" s="191"/>
      <c r="Q84" s="191"/>
      <c r="R84" s="191"/>
      <c r="S84" s="279"/>
      <c r="T84" s="191"/>
      <c r="U84" s="191"/>
      <c r="V84" s="206"/>
    </row>
    <row r="85" spans="1:22" s="1" customFormat="1" ht="9.75" customHeight="1">
      <c r="A85" s="178"/>
      <c r="B85" s="27" t="s">
        <v>442</v>
      </c>
      <c r="C85" s="27"/>
      <c r="D85" s="27"/>
      <c r="E85" s="27"/>
      <c r="F85" s="179"/>
      <c r="G85" s="281"/>
      <c r="H85" s="282"/>
      <c r="I85" s="282"/>
      <c r="J85" s="282"/>
      <c r="K85" s="282"/>
      <c r="L85" s="282"/>
      <c r="M85" s="282"/>
      <c r="N85" s="284"/>
      <c r="O85" s="283"/>
      <c r="P85" s="282"/>
      <c r="Q85" s="282"/>
      <c r="R85" s="284"/>
      <c r="S85" s="283"/>
      <c r="T85" s="282"/>
      <c r="U85" s="284"/>
      <c r="V85" s="241"/>
    </row>
    <row r="86" spans="1:22" s="1" customFormat="1" ht="12" customHeight="1">
      <c r="A86" s="178" t="s">
        <v>627</v>
      </c>
      <c r="B86" s="4"/>
      <c r="C86" s="4"/>
      <c r="D86" s="27"/>
      <c r="E86" s="27"/>
      <c r="F86" s="71"/>
      <c r="G86" s="307"/>
      <c r="H86" s="44" t="s">
        <v>424</v>
      </c>
      <c r="I86" s="239" t="s">
        <v>628</v>
      </c>
      <c r="J86" s="99"/>
      <c r="K86" s="307"/>
      <c r="L86" s="148" t="s">
        <v>424</v>
      </c>
      <c r="M86" s="307"/>
      <c r="N86" s="148"/>
      <c r="O86" s="307"/>
      <c r="P86" s="308"/>
      <c r="Q86" s="307"/>
      <c r="R86" s="148"/>
      <c r="S86" s="148"/>
      <c r="T86" s="322" t="s">
        <v>403</v>
      </c>
      <c r="U86" s="323"/>
      <c r="V86" s="236" t="s">
        <v>441</v>
      </c>
    </row>
    <row r="87" spans="1:22" s="1" customFormat="1" ht="9.75" customHeight="1">
      <c r="A87" s="178"/>
      <c r="B87" s="72" t="s">
        <v>443</v>
      </c>
      <c r="C87" s="4"/>
      <c r="D87" s="27"/>
      <c r="E87" s="54"/>
      <c r="F87" s="179"/>
      <c r="G87" s="50" t="s">
        <v>529</v>
      </c>
      <c r="H87" s="148" t="s">
        <v>629</v>
      </c>
      <c r="I87" s="146"/>
      <c r="J87" s="236" t="s">
        <v>431</v>
      </c>
      <c r="K87" s="50" t="s">
        <v>435</v>
      </c>
      <c r="L87" s="148" t="s">
        <v>629</v>
      </c>
      <c r="M87" s="50"/>
      <c r="N87" s="148" t="s">
        <v>431</v>
      </c>
      <c r="O87" s="50" t="s">
        <v>435</v>
      </c>
      <c r="P87" s="148" t="s">
        <v>424</v>
      </c>
      <c r="Q87" s="50"/>
      <c r="R87" s="148" t="s">
        <v>431</v>
      </c>
      <c r="S87" s="148" t="s">
        <v>435</v>
      </c>
      <c r="T87" s="148" t="s">
        <v>630</v>
      </c>
      <c r="U87" s="50"/>
      <c r="V87" s="234"/>
    </row>
    <row r="88" spans="1:22" s="1" customFormat="1" ht="12" customHeight="1" thickBot="1">
      <c r="A88" s="178"/>
      <c r="B88" s="27" t="s">
        <v>447</v>
      </c>
      <c r="C88" s="27"/>
      <c r="D88" s="27"/>
      <c r="E88" s="54"/>
      <c r="F88" s="179"/>
      <c r="G88" s="50"/>
      <c r="H88" s="48" t="s">
        <v>429</v>
      </c>
      <c r="I88" s="751"/>
      <c r="J88" s="101"/>
      <c r="K88" s="50"/>
      <c r="L88" s="48" t="s">
        <v>429</v>
      </c>
      <c r="M88" s="50"/>
      <c r="N88" s="48"/>
      <c r="O88" s="50"/>
      <c r="P88" s="48"/>
      <c r="Q88" s="50"/>
      <c r="R88" s="48"/>
      <c r="S88" s="48"/>
      <c r="T88" s="48" t="s">
        <v>631</v>
      </c>
      <c r="U88" s="50"/>
      <c r="V88" s="241"/>
    </row>
    <row r="89" spans="1:22" s="1" customFormat="1" ht="7.5" customHeight="1">
      <c r="A89" s="143"/>
      <c r="B89" s="34"/>
      <c r="C89" s="34"/>
      <c r="D89" s="34"/>
      <c r="E89" s="34"/>
      <c r="F89" s="26"/>
      <c r="G89" s="278"/>
      <c r="H89" s="278"/>
      <c r="I89" s="278"/>
      <c r="J89" s="278"/>
      <c r="K89" s="278"/>
      <c r="L89" s="278"/>
      <c r="M89" s="278"/>
      <c r="N89" s="278"/>
      <c r="O89" s="278"/>
      <c r="P89" s="278"/>
      <c r="Q89" s="278"/>
      <c r="R89" s="278"/>
      <c r="S89" s="278"/>
      <c r="T89" s="278"/>
      <c r="U89" s="278"/>
      <c r="V89" s="206"/>
    </row>
    <row r="90" spans="1:22" s="1" customFormat="1" ht="10.5" customHeight="1">
      <c r="A90" s="175" t="s">
        <v>471</v>
      </c>
      <c r="B90" s="24"/>
      <c r="C90" s="24" t="s">
        <v>663</v>
      </c>
      <c r="D90" s="24"/>
      <c r="E90" s="24"/>
      <c r="F90" s="28" t="s">
        <v>452</v>
      </c>
      <c r="G90" s="310">
        <v>136</v>
      </c>
      <c r="H90" s="310">
        <v>15</v>
      </c>
      <c r="I90" s="310">
        <v>96</v>
      </c>
      <c r="J90" s="310">
        <v>25</v>
      </c>
      <c r="K90" s="310">
        <v>106</v>
      </c>
      <c r="L90" s="310">
        <v>15</v>
      </c>
      <c r="M90" s="310">
        <v>82</v>
      </c>
      <c r="N90" s="310">
        <v>9</v>
      </c>
      <c r="O90" s="310" t="s">
        <v>633</v>
      </c>
      <c r="P90" s="310" t="s">
        <v>633</v>
      </c>
      <c r="Q90" s="310" t="s">
        <v>633</v>
      </c>
      <c r="R90" s="310" t="s">
        <v>633</v>
      </c>
      <c r="S90" s="310">
        <v>30</v>
      </c>
      <c r="T90" s="310">
        <v>14</v>
      </c>
      <c r="U90" s="310">
        <v>16</v>
      </c>
      <c r="V90" s="241"/>
    </row>
    <row r="91" spans="1:22" s="1" customFormat="1" ht="10.5" customHeight="1">
      <c r="A91" s="85"/>
      <c r="B91" s="24"/>
      <c r="C91" s="24" t="s">
        <v>664</v>
      </c>
      <c r="D91" s="24"/>
      <c r="E91" s="24"/>
      <c r="F91" s="28" t="s">
        <v>453</v>
      </c>
      <c r="G91" s="310">
        <v>70</v>
      </c>
      <c r="H91" s="310">
        <v>4</v>
      </c>
      <c r="I91" s="310">
        <v>58</v>
      </c>
      <c r="J91" s="310">
        <v>8</v>
      </c>
      <c r="K91" s="310">
        <v>57</v>
      </c>
      <c r="L91" s="310">
        <v>4</v>
      </c>
      <c r="M91" s="310">
        <v>50</v>
      </c>
      <c r="N91" s="310">
        <v>3</v>
      </c>
      <c r="O91" s="310" t="s">
        <v>633</v>
      </c>
      <c r="P91" s="311" t="s">
        <v>633</v>
      </c>
      <c r="Q91" s="310" t="s">
        <v>633</v>
      </c>
      <c r="R91" s="310" t="s">
        <v>633</v>
      </c>
      <c r="S91" s="310">
        <v>13</v>
      </c>
      <c r="T91" s="310">
        <v>8</v>
      </c>
      <c r="U91" s="310">
        <v>5</v>
      </c>
      <c r="V91" s="247" t="s">
        <v>471</v>
      </c>
    </row>
    <row r="92" spans="1:22" s="81" customFormat="1" ht="10.5" customHeight="1">
      <c r="A92" s="80">
        <v>2</v>
      </c>
      <c r="B92" s="95" t="s">
        <v>665</v>
      </c>
      <c r="C92" s="95"/>
      <c r="D92" s="95"/>
      <c r="E92" s="95"/>
      <c r="F92" s="82" t="s">
        <v>452</v>
      </c>
      <c r="G92" s="312">
        <v>946</v>
      </c>
      <c r="H92" s="312">
        <v>247</v>
      </c>
      <c r="I92" s="312">
        <v>678</v>
      </c>
      <c r="J92" s="312">
        <v>21</v>
      </c>
      <c r="K92" s="312">
        <v>891</v>
      </c>
      <c r="L92" s="312">
        <v>238</v>
      </c>
      <c r="M92" s="312">
        <v>633</v>
      </c>
      <c r="N92" s="312">
        <v>20</v>
      </c>
      <c r="O92" s="312">
        <v>44</v>
      </c>
      <c r="P92" s="312">
        <v>9</v>
      </c>
      <c r="Q92" s="312">
        <v>35</v>
      </c>
      <c r="R92" s="312" t="s">
        <v>633</v>
      </c>
      <c r="S92" s="312">
        <v>11</v>
      </c>
      <c r="T92" s="312">
        <v>10</v>
      </c>
      <c r="U92" s="312">
        <v>1</v>
      </c>
      <c r="V92" s="313"/>
    </row>
    <row r="93" spans="1:22" s="81" customFormat="1" ht="10.5" customHeight="1">
      <c r="A93" s="94"/>
      <c r="B93" s="95"/>
      <c r="C93" s="95" t="s">
        <v>666</v>
      </c>
      <c r="D93" s="95"/>
      <c r="E93" s="95"/>
      <c r="F93" s="82" t="s">
        <v>453</v>
      </c>
      <c r="G93" s="312">
        <v>704</v>
      </c>
      <c r="H93" s="312">
        <v>128</v>
      </c>
      <c r="I93" s="312">
        <v>570</v>
      </c>
      <c r="J93" s="312">
        <v>6</v>
      </c>
      <c r="K93" s="312">
        <v>662</v>
      </c>
      <c r="L93" s="312">
        <v>124</v>
      </c>
      <c r="M93" s="312">
        <v>532</v>
      </c>
      <c r="N93" s="312">
        <v>6</v>
      </c>
      <c r="O93" s="312">
        <v>35</v>
      </c>
      <c r="P93" s="312">
        <v>4</v>
      </c>
      <c r="Q93" s="312">
        <v>31</v>
      </c>
      <c r="R93" s="312" t="s">
        <v>633</v>
      </c>
      <c r="S93" s="312">
        <v>7</v>
      </c>
      <c r="T93" s="312">
        <v>7</v>
      </c>
      <c r="U93" s="312" t="s">
        <v>633</v>
      </c>
      <c r="V93" s="293">
        <v>2</v>
      </c>
    </row>
    <row r="94" spans="1:22" s="2" customFormat="1" ht="10.5" customHeight="1">
      <c r="A94" s="85"/>
      <c r="B94" s="226"/>
      <c r="C94" s="297" t="s">
        <v>403</v>
      </c>
      <c r="E94" s="226"/>
      <c r="F94" s="35"/>
      <c r="G94" s="311"/>
      <c r="H94" s="311"/>
      <c r="I94" s="311"/>
      <c r="J94" s="311"/>
      <c r="K94" s="311"/>
      <c r="L94" s="311"/>
      <c r="M94" s="311"/>
      <c r="N94" s="311"/>
      <c r="O94" s="311"/>
      <c r="P94" s="311"/>
      <c r="Q94" s="311"/>
      <c r="R94" s="311"/>
      <c r="S94" s="311"/>
      <c r="T94" s="311"/>
      <c r="U94" s="311"/>
      <c r="V94" s="258"/>
    </row>
    <row r="95" spans="1:22" s="1" customFormat="1" ht="10.5" customHeight="1">
      <c r="A95" s="85">
        <v>21</v>
      </c>
      <c r="B95" s="24"/>
      <c r="C95" s="24" t="s">
        <v>667</v>
      </c>
      <c r="E95"/>
      <c r="F95" s="28" t="s">
        <v>452</v>
      </c>
      <c r="G95" s="310">
        <v>922</v>
      </c>
      <c r="H95" s="310">
        <v>246</v>
      </c>
      <c r="I95" s="310">
        <v>661</v>
      </c>
      <c r="J95" s="310">
        <v>15</v>
      </c>
      <c r="K95" s="310">
        <v>870</v>
      </c>
      <c r="L95" s="310">
        <v>237</v>
      </c>
      <c r="M95" s="310">
        <v>619</v>
      </c>
      <c r="N95" s="310">
        <v>14</v>
      </c>
      <c r="O95" s="310">
        <v>42</v>
      </c>
      <c r="P95" s="310">
        <v>9</v>
      </c>
      <c r="Q95" s="310">
        <v>33</v>
      </c>
      <c r="R95" s="310" t="s">
        <v>633</v>
      </c>
      <c r="S95" s="310">
        <v>10</v>
      </c>
      <c r="T95" s="310">
        <v>9</v>
      </c>
      <c r="U95" s="310">
        <v>1</v>
      </c>
      <c r="V95" s="258"/>
    </row>
    <row r="96" spans="1:22" s="1" customFormat="1" ht="10.5" customHeight="1">
      <c r="A96" s="175"/>
      <c r="B96" s="24"/>
      <c r="D96" s="24"/>
      <c r="E96"/>
      <c r="F96" s="28" t="s">
        <v>453</v>
      </c>
      <c r="G96" s="310">
        <v>684</v>
      </c>
      <c r="H96" s="310">
        <v>127</v>
      </c>
      <c r="I96" s="310">
        <v>556</v>
      </c>
      <c r="J96" s="310">
        <v>1</v>
      </c>
      <c r="K96" s="310">
        <v>645</v>
      </c>
      <c r="L96" s="310">
        <v>123</v>
      </c>
      <c r="M96" s="310">
        <v>521</v>
      </c>
      <c r="N96" s="310">
        <v>1</v>
      </c>
      <c r="O96" s="310">
        <v>33</v>
      </c>
      <c r="P96" s="310">
        <v>4</v>
      </c>
      <c r="Q96" s="310">
        <v>29</v>
      </c>
      <c r="R96" s="310" t="s">
        <v>633</v>
      </c>
      <c r="S96" s="310">
        <v>6</v>
      </c>
      <c r="T96" s="310">
        <v>6</v>
      </c>
      <c r="U96" s="310" t="s">
        <v>633</v>
      </c>
      <c r="V96" s="247">
        <v>214</v>
      </c>
    </row>
    <row r="97" spans="1:22" s="2" customFormat="1" ht="10.5" customHeight="1">
      <c r="A97" s="198">
        <v>3</v>
      </c>
      <c r="B97" s="226" t="s">
        <v>475</v>
      </c>
      <c r="C97" s="226"/>
      <c r="D97" s="226"/>
      <c r="E97" s="226"/>
      <c r="F97" s="35" t="s">
        <v>452</v>
      </c>
      <c r="G97" s="311">
        <v>1264</v>
      </c>
      <c r="H97" s="311">
        <v>287</v>
      </c>
      <c r="I97" s="311">
        <v>854</v>
      </c>
      <c r="J97" s="311">
        <v>123</v>
      </c>
      <c r="K97" s="311">
        <v>1196</v>
      </c>
      <c r="L97" s="311">
        <v>287</v>
      </c>
      <c r="M97" s="311">
        <v>790</v>
      </c>
      <c r="N97" s="311">
        <v>119</v>
      </c>
      <c r="O97" s="311">
        <v>41</v>
      </c>
      <c r="P97" s="311" t="s">
        <v>633</v>
      </c>
      <c r="Q97" s="311">
        <v>41</v>
      </c>
      <c r="R97" s="311" t="s">
        <v>633</v>
      </c>
      <c r="S97" s="311">
        <v>27</v>
      </c>
      <c r="T97" s="311">
        <v>23</v>
      </c>
      <c r="U97" s="311">
        <v>4</v>
      </c>
      <c r="V97" s="293"/>
    </row>
    <row r="98" spans="1:22" s="2" customFormat="1" ht="10.5" customHeight="1">
      <c r="A98" s="222"/>
      <c r="B98" s="226"/>
      <c r="C98" s="226"/>
      <c r="D98" s="67"/>
      <c r="E98" s="226"/>
      <c r="F98" s="35" t="s">
        <v>453</v>
      </c>
      <c r="G98" s="311">
        <v>742</v>
      </c>
      <c r="H98" s="311">
        <v>139</v>
      </c>
      <c r="I98" s="311">
        <v>585</v>
      </c>
      <c r="J98" s="311">
        <v>18</v>
      </c>
      <c r="K98" s="311">
        <v>692</v>
      </c>
      <c r="L98" s="311">
        <v>139</v>
      </c>
      <c r="M98" s="311">
        <v>535</v>
      </c>
      <c r="N98" s="311">
        <v>18</v>
      </c>
      <c r="O98" s="311">
        <v>35</v>
      </c>
      <c r="P98" s="311" t="s">
        <v>633</v>
      </c>
      <c r="Q98" s="311">
        <v>35</v>
      </c>
      <c r="R98" s="311" t="s">
        <v>633</v>
      </c>
      <c r="S98" s="311">
        <v>15</v>
      </c>
      <c r="T98" s="311">
        <v>15</v>
      </c>
      <c r="U98" s="311" t="s">
        <v>633</v>
      </c>
      <c r="V98" s="258">
        <v>3</v>
      </c>
    </row>
    <row r="99" spans="1:22" s="2" customFormat="1" ht="10.5" customHeight="1">
      <c r="A99" s="198">
        <v>4</v>
      </c>
      <c r="B99" s="226" t="s">
        <v>476</v>
      </c>
      <c r="C99" s="226"/>
      <c r="D99" s="226"/>
      <c r="E99" s="226"/>
      <c r="F99" s="35" t="s">
        <v>452</v>
      </c>
      <c r="G99" s="311">
        <v>1297</v>
      </c>
      <c r="H99" s="311">
        <v>403</v>
      </c>
      <c r="I99" s="311">
        <v>681</v>
      </c>
      <c r="J99" s="311">
        <v>213</v>
      </c>
      <c r="K99" s="311">
        <v>1167</v>
      </c>
      <c r="L99" s="311">
        <v>395</v>
      </c>
      <c r="M99" s="311">
        <v>559</v>
      </c>
      <c r="N99" s="311">
        <v>213</v>
      </c>
      <c r="O99" s="311">
        <v>120</v>
      </c>
      <c r="P99" s="311">
        <v>8</v>
      </c>
      <c r="Q99" s="311">
        <v>112</v>
      </c>
      <c r="R99" s="311" t="s">
        <v>633</v>
      </c>
      <c r="S99" s="311">
        <v>10</v>
      </c>
      <c r="T99" s="311">
        <v>10</v>
      </c>
      <c r="U99" s="311" t="s">
        <v>633</v>
      </c>
      <c r="V99" s="258"/>
    </row>
    <row r="100" spans="1:22" s="2" customFormat="1" ht="10.5" customHeight="1">
      <c r="A100" s="222"/>
      <c r="B100" s="226"/>
      <c r="C100" s="226" t="s">
        <v>668</v>
      </c>
      <c r="D100" s="226"/>
      <c r="E100" s="226"/>
      <c r="F100" s="35" t="s">
        <v>453</v>
      </c>
      <c r="G100" s="311">
        <v>596</v>
      </c>
      <c r="H100" s="311">
        <v>127</v>
      </c>
      <c r="I100" s="311">
        <v>449</v>
      </c>
      <c r="J100" s="311">
        <v>20</v>
      </c>
      <c r="K100" s="311">
        <v>544</v>
      </c>
      <c r="L100" s="311">
        <v>125</v>
      </c>
      <c r="M100" s="311">
        <v>399</v>
      </c>
      <c r="N100" s="311">
        <v>20</v>
      </c>
      <c r="O100" s="311">
        <v>47</v>
      </c>
      <c r="P100" s="311">
        <v>2</v>
      </c>
      <c r="Q100" s="311">
        <v>45</v>
      </c>
      <c r="R100" s="311" t="s">
        <v>633</v>
      </c>
      <c r="S100" s="311">
        <v>5</v>
      </c>
      <c r="T100" s="311">
        <v>5</v>
      </c>
      <c r="U100" s="311" t="s">
        <v>633</v>
      </c>
      <c r="V100" s="258">
        <v>4</v>
      </c>
    </row>
    <row r="101" spans="1:22" s="2" customFormat="1" ht="10.5" customHeight="1">
      <c r="A101" s="222"/>
      <c r="B101" s="226"/>
      <c r="C101" s="24" t="s">
        <v>403</v>
      </c>
      <c r="E101" s="226"/>
      <c r="F101" s="35"/>
      <c r="G101" s="311"/>
      <c r="H101" s="311"/>
      <c r="I101" s="311"/>
      <c r="J101" s="311"/>
      <c r="K101" s="311"/>
      <c r="L101" s="311"/>
      <c r="M101" s="311"/>
      <c r="N101" s="311"/>
      <c r="O101" s="311"/>
      <c r="P101" s="311"/>
      <c r="Q101" s="311"/>
      <c r="R101" s="310"/>
      <c r="S101" s="311"/>
      <c r="T101" s="311"/>
      <c r="U101" s="311"/>
      <c r="V101" s="258"/>
    </row>
    <row r="102" spans="1:22" s="1" customFormat="1" ht="10.5" customHeight="1">
      <c r="A102" s="85">
        <v>42</v>
      </c>
      <c r="B102" s="24"/>
      <c r="C102" s="24" t="s">
        <v>669</v>
      </c>
      <c r="E102"/>
      <c r="F102" s="28" t="s">
        <v>452</v>
      </c>
      <c r="G102" s="310">
        <v>1297</v>
      </c>
      <c r="H102" s="310">
        <v>403</v>
      </c>
      <c r="I102" s="310">
        <v>681</v>
      </c>
      <c r="J102" s="310">
        <v>213</v>
      </c>
      <c r="K102" s="310">
        <v>1167</v>
      </c>
      <c r="L102" s="310">
        <v>395</v>
      </c>
      <c r="M102" s="310">
        <v>559</v>
      </c>
      <c r="N102" s="310">
        <v>213</v>
      </c>
      <c r="O102" s="310">
        <v>120</v>
      </c>
      <c r="P102" s="310">
        <v>8</v>
      </c>
      <c r="Q102" s="310">
        <v>112</v>
      </c>
      <c r="R102" s="310" t="s">
        <v>633</v>
      </c>
      <c r="S102" s="310">
        <v>10</v>
      </c>
      <c r="T102" s="310">
        <v>10</v>
      </c>
      <c r="U102" s="311" t="s">
        <v>633</v>
      </c>
      <c r="V102" s="258"/>
    </row>
    <row r="103" spans="1:22" s="1" customFormat="1" ht="10.5" customHeight="1">
      <c r="A103" s="175"/>
      <c r="B103" s="24"/>
      <c r="C103" s="24" t="s">
        <v>670</v>
      </c>
      <c r="E103"/>
      <c r="F103" s="28" t="s">
        <v>453</v>
      </c>
      <c r="G103" s="310">
        <v>596</v>
      </c>
      <c r="H103" s="310">
        <v>127</v>
      </c>
      <c r="I103" s="310">
        <v>449</v>
      </c>
      <c r="J103" s="310">
        <v>20</v>
      </c>
      <c r="K103" s="310">
        <v>544</v>
      </c>
      <c r="L103" s="310">
        <v>125</v>
      </c>
      <c r="M103" s="310">
        <v>399</v>
      </c>
      <c r="N103" s="310">
        <v>20</v>
      </c>
      <c r="O103" s="310">
        <v>47</v>
      </c>
      <c r="P103" s="310">
        <v>2</v>
      </c>
      <c r="Q103" s="310">
        <v>45</v>
      </c>
      <c r="R103" s="310" t="s">
        <v>633</v>
      </c>
      <c r="S103" s="310">
        <v>5</v>
      </c>
      <c r="T103" s="310">
        <v>5</v>
      </c>
      <c r="U103" s="310" t="s">
        <v>633</v>
      </c>
      <c r="V103" s="247">
        <v>42</v>
      </c>
    </row>
    <row r="104" spans="1:22" s="81" customFormat="1" ht="10.5" customHeight="1">
      <c r="A104" s="80">
        <v>5</v>
      </c>
      <c r="B104" s="95" t="s">
        <v>478</v>
      </c>
      <c r="C104" s="95"/>
      <c r="D104" s="95"/>
      <c r="E104" s="95"/>
      <c r="F104" s="82" t="s">
        <v>452</v>
      </c>
      <c r="G104" s="312">
        <v>704</v>
      </c>
      <c r="H104" s="312">
        <v>295</v>
      </c>
      <c r="I104" s="312">
        <v>361</v>
      </c>
      <c r="J104" s="312">
        <v>48</v>
      </c>
      <c r="K104" s="312">
        <v>658</v>
      </c>
      <c r="L104" s="312">
        <v>295</v>
      </c>
      <c r="M104" s="312">
        <v>334</v>
      </c>
      <c r="N104" s="312">
        <v>29</v>
      </c>
      <c r="O104" s="312">
        <v>26</v>
      </c>
      <c r="P104" s="312" t="s">
        <v>633</v>
      </c>
      <c r="Q104" s="312">
        <v>26</v>
      </c>
      <c r="R104" s="312" t="s">
        <v>633</v>
      </c>
      <c r="S104" s="312">
        <v>20</v>
      </c>
      <c r="T104" s="312">
        <v>1</v>
      </c>
      <c r="U104" s="312">
        <v>19</v>
      </c>
      <c r="V104" s="293"/>
    </row>
    <row r="105" spans="1:22" s="81" customFormat="1" ht="10.5" customHeight="1">
      <c r="A105" s="94"/>
      <c r="B105" s="95"/>
      <c r="C105" s="95"/>
      <c r="D105" s="95"/>
      <c r="E105" s="95"/>
      <c r="F105" s="82" t="s">
        <v>453</v>
      </c>
      <c r="G105" s="312">
        <v>394</v>
      </c>
      <c r="H105" s="312">
        <v>159</v>
      </c>
      <c r="I105" s="312">
        <v>214</v>
      </c>
      <c r="J105" s="312">
        <v>21</v>
      </c>
      <c r="K105" s="312">
        <v>367</v>
      </c>
      <c r="L105" s="312">
        <v>159</v>
      </c>
      <c r="M105" s="312">
        <v>201</v>
      </c>
      <c r="N105" s="312">
        <v>7</v>
      </c>
      <c r="O105" s="312">
        <v>13</v>
      </c>
      <c r="P105" s="312" t="s">
        <v>633</v>
      </c>
      <c r="Q105" s="312">
        <v>13</v>
      </c>
      <c r="R105" s="312" t="s">
        <v>633</v>
      </c>
      <c r="S105" s="312">
        <v>14</v>
      </c>
      <c r="T105" s="312" t="s">
        <v>633</v>
      </c>
      <c r="U105" s="312">
        <v>14</v>
      </c>
      <c r="V105" s="293">
        <v>5</v>
      </c>
    </row>
    <row r="106" spans="1:22" s="81" customFormat="1" ht="10.5" customHeight="1">
      <c r="A106" s="80">
        <v>6</v>
      </c>
      <c r="B106" s="95" t="s">
        <v>479</v>
      </c>
      <c r="C106" s="95"/>
      <c r="D106" s="95"/>
      <c r="E106" s="95"/>
      <c r="F106" s="82" t="s">
        <v>452</v>
      </c>
      <c r="G106" s="312">
        <v>156</v>
      </c>
      <c r="H106" s="312">
        <v>60</v>
      </c>
      <c r="I106" s="312">
        <v>90</v>
      </c>
      <c r="J106" s="312">
        <v>6</v>
      </c>
      <c r="K106" s="312">
        <v>149</v>
      </c>
      <c r="L106" s="312">
        <v>60</v>
      </c>
      <c r="M106" s="312">
        <v>87</v>
      </c>
      <c r="N106" s="312">
        <v>2</v>
      </c>
      <c r="O106" s="312">
        <v>5</v>
      </c>
      <c r="P106" s="312" t="s">
        <v>633</v>
      </c>
      <c r="Q106" s="312">
        <v>1</v>
      </c>
      <c r="R106" s="312">
        <v>4</v>
      </c>
      <c r="S106" s="312">
        <v>2</v>
      </c>
      <c r="T106" s="312">
        <v>2</v>
      </c>
      <c r="U106" s="312" t="s">
        <v>633</v>
      </c>
      <c r="V106" s="293"/>
    </row>
    <row r="107" spans="1:22" s="81" customFormat="1" ht="10.5" customHeight="1">
      <c r="A107" s="94"/>
      <c r="B107" s="95"/>
      <c r="C107" s="95" t="s">
        <v>671</v>
      </c>
      <c r="D107" s="95"/>
      <c r="E107" s="95"/>
      <c r="F107" s="82" t="s">
        <v>453</v>
      </c>
      <c r="G107" s="312">
        <v>58</v>
      </c>
      <c r="H107" s="312">
        <v>16</v>
      </c>
      <c r="I107" s="312">
        <v>40</v>
      </c>
      <c r="J107" s="312">
        <v>2</v>
      </c>
      <c r="K107" s="312">
        <v>57</v>
      </c>
      <c r="L107" s="312">
        <v>16</v>
      </c>
      <c r="M107" s="312">
        <v>39</v>
      </c>
      <c r="N107" s="312">
        <v>2</v>
      </c>
      <c r="O107" s="312">
        <v>1</v>
      </c>
      <c r="P107" s="312" t="s">
        <v>633</v>
      </c>
      <c r="Q107" s="312">
        <v>1</v>
      </c>
      <c r="R107" s="312" t="s">
        <v>633</v>
      </c>
      <c r="S107" s="312" t="s">
        <v>633</v>
      </c>
      <c r="T107" s="312" t="s">
        <v>633</v>
      </c>
      <c r="U107" s="312" t="s">
        <v>633</v>
      </c>
      <c r="V107" s="293">
        <v>6</v>
      </c>
    </row>
    <row r="108" spans="1:22" s="2" customFormat="1" ht="10.5" customHeight="1">
      <c r="A108" s="222"/>
      <c r="B108" s="226"/>
      <c r="C108" s="24" t="s">
        <v>403</v>
      </c>
      <c r="E108" s="226"/>
      <c r="F108" s="35"/>
      <c r="G108" s="311"/>
      <c r="H108" s="310"/>
      <c r="I108" s="310"/>
      <c r="J108" s="310"/>
      <c r="K108" s="310"/>
      <c r="L108" s="310"/>
      <c r="M108" s="311"/>
      <c r="N108" s="311"/>
      <c r="O108" s="311"/>
      <c r="P108" s="311"/>
      <c r="Q108" s="311"/>
      <c r="R108" s="310"/>
      <c r="S108" s="311"/>
      <c r="T108" s="311"/>
      <c r="U108" s="311"/>
      <c r="V108" s="258"/>
    </row>
    <row r="109" spans="1:22" s="1" customFormat="1" ht="10.5" customHeight="1">
      <c r="A109" s="85">
        <v>61</v>
      </c>
      <c r="B109" s="24"/>
      <c r="C109" s="24" t="s">
        <v>667</v>
      </c>
      <c r="E109"/>
      <c r="F109" s="28" t="s">
        <v>452</v>
      </c>
      <c r="G109" s="310">
        <v>156</v>
      </c>
      <c r="H109" s="310">
        <v>60</v>
      </c>
      <c r="I109" s="310">
        <v>90</v>
      </c>
      <c r="J109" s="310">
        <v>6</v>
      </c>
      <c r="K109" s="310">
        <v>149</v>
      </c>
      <c r="L109" s="310">
        <v>60</v>
      </c>
      <c r="M109" s="310">
        <v>87</v>
      </c>
      <c r="N109" s="310">
        <v>2</v>
      </c>
      <c r="O109" s="310">
        <v>5</v>
      </c>
      <c r="P109" s="310" t="s">
        <v>633</v>
      </c>
      <c r="Q109" s="310">
        <v>1</v>
      </c>
      <c r="R109" s="310">
        <v>4</v>
      </c>
      <c r="S109" s="311">
        <v>2</v>
      </c>
      <c r="T109" s="311">
        <v>2</v>
      </c>
      <c r="U109" s="310" t="s">
        <v>633</v>
      </c>
      <c r="V109" s="258"/>
    </row>
    <row r="110" spans="1:22" s="1" customFormat="1" ht="10.5" customHeight="1">
      <c r="A110" s="85"/>
      <c r="B110" s="24"/>
      <c r="C110" s="24"/>
      <c r="D110" s="24"/>
      <c r="E110" s="24"/>
      <c r="F110" s="28" t="s">
        <v>453</v>
      </c>
      <c r="G110" s="310">
        <v>58</v>
      </c>
      <c r="H110" s="310">
        <v>16</v>
      </c>
      <c r="I110" s="310">
        <v>40</v>
      </c>
      <c r="J110" s="310">
        <v>2</v>
      </c>
      <c r="K110" s="310">
        <v>57</v>
      </c>
      <c r="L110" s="310">
        <v>16</v>
      </c>
      <c r="M110" s="310">
        <v>39</v>
      </c>
      <c r="N110" s="310">
        <v>2</v>
      </c>
      <c r="O110" s="310">
        <v>1</v>
      </c>
      <c r="P110" s="311" t="s">
        <v>633</v>
      </c>
      <c r="Q110" s="310">
        <v>1</v>
      </c>
      <c r="R110" s="310" t="s">
        <v>633</v>
      </c>
      <c r="S110" s="310" t="s">
        <v>633</v>
      </c>
      <c r="T110" s="310" t="s">
        <v>633</v>
      </c>
      <c r="U110" s="310" t="s">
        <v>633</v>
      </c>
      <c r="V110" s="247">
        <v>61</v>
      </c>
    </row>
    <row r="111" spans="1:22" s="2" customFormat="1" ht="10.5" customHeight="1">
      <c r="A111" s="198">
        <v>7</v>
      </c>
      <c r="B111" s="226" t="s">
        <v>481</v>
      </c>
      <c r="C111" s="226"/>
      <c r="D111" s="226"/>
      <c r="E111" s="226"/>
      <c r="F111" s="35" t="s">
        <v>452</v>
      </c>
      <c r="G111" s="311">
        <v>914</v>
      </c>
      <c r="H111" s="311">
        <v>38</v>
      </c>
      <c r="I111" s="311">
        <v>602</v>
      </c>
      <c r="J111" s="311">
        <v>274</v>
      </c>
      <c r="K111" s="311">
        <v>885</v>
      </c>
      <c r="L111" s="311">
        <v>38</v>
      </c>
      <c r="M111" s="311">
        <v>589</v>
      </c>
      <c r="N111" s="311">
        <v>258</v>
      </c>
      <c r="O111" s="311">
        <v>28</v>
      </c>
      <c r="P111" s="311" t="s">
        <v>633</v>
      </c>
      <c r="Q111" s="311">
        <v>12</v>
      </c>
      <c r="R111" s="311">
        <v>16</v>
      </c>
      <c r="S111" s="311">
        <v>1</v>
      </c>
      <c r="T111" s="311">
        <v>1</v>
      </c>
      <c r="U111" s="311" t="s">
        <v>633</v>
      </c>
      <c r="V111" s="293"/>
    </row>
    <row r="112" spans="1:22" s="2" customFormat="1" ht="10.5" customHeight="1">
      <c r="A112" s="222"/>
      <c r="B112" s="226"/>
      <c r="C112" s="226"/>
      <c r="D112" s="67"/>
      <c r="E112" s="226"/>
      <c r="F112" s="35" t="s">
        <v>453</v>
      </c>
      <c r="G112" s="311">
        <v>358</v>
      </c>
      <c r="H112" s="311">
        <v>18</v>
      </c>
      <c r="I112" s="311">
        <v>336</v>
      </c>
      <c r="J112" s="311">
        <v>4</v>
      </c>
      <c r="K112" s="311">
        <v>346</v>
      </c>
      <c r="L112" s="311">
        <v>18</v>
      </c>
      <c r="M112" s="311">
        <v>324</v>
      </c>
      <c r="N112" s="311">
        <v>4</v>
      </c>
      <c r="O112" s="311">
        <v>11</v>
      </c>
      <c r="P112" s="311" t="s">
        <v>633</v>
      </c>
      <c r="Q112" s="311">
        <v>11</v>
      </c>
      <c r="R112" s="311" t="s">
        <v>633</v>
      </c>
      <c r="S112" s="311">
        <v>1</v>
      </c>
      <c r="T112" s="311">
        <v>1</v>
      </c>
      <c r="U112" s="311" t="s">
        <v>633</v>
      </c>
      <c r="V112" s="258">
        <v>7</v>
      </c>
    </row>
    <row r="113" spans="1:22" s="2" customFormat="1" ht="10.5" customHeight="1">
      <c r="A113" s="222"/>
      <c r="B113" s="226"/>
      <c r="C113" s="297" t="s">
        <v>403</v>
      </c>
      <c r="E113" s="226"/>
      <c r="F113" s="35"/>
      <c r="G113" s="311"/>
      <c r="H113" s="311"/>
      <c r="I113" s="310"/>
      <c r="J113" s="311"/>
      <c r="K113" s="311"/>
      <c r="L113" s="311"/>
      <c r="M113" s="311"/>
      <c r="N113" s="311"/>
      <c r="O113" s="311"/>
      <c r="P113" s="311"/>
      <c r="Q113" s="311"/>
      <c r="R113" s="311"/>
      <c r="S113" s="311"/>
      <c r="T113" s="311"/>
      <c r="U113" s="311"/>
      <c r="V113" s="258"/>
    </row>
    <row r="114" spans="1:22" s="1" customFormat="1" ht="10.5" customHeight="1">
      <c r="A114" s="85">
        <v>711</v>
      </c>
      <c r="B114" s="24"/>
      <c r="C114" s="24" t="s">
        <v>672</v>
      </c>
      <c r="E114"/>
      <c r="F114" s="28" t="s">
        <v>452</v>
      </c>
      <c r="G114" s="310">
        <v>914</v>
      </c>
      <c r="H114" s="310">
        <v>38</v>
      </c>
      <c r="I114" s="310">
        <v>602</v>
      </c>
      <c r="J114" s="310">
        <v>274</v>
      </c>
      <c r="K114" s="310">
        <v>885</v>
      </c>
      <c r="L114" s="310">
        <v>38</v>
      </c>
      <c r="M114" s="310">
        <v>589</v>
      </c>
      <c r="N114" s="310">
        <v>258</v>
      </c>
      <c r="O114" s="310">
        <v>28</v>
      </c>
      <c r="P114" s="311" t="s">
        <v>633</v>
      </c>
      <c r="Q114" s="310">
        <v>12</v>
      </c>
      <c r="R114" s="310">
        <v>16</v>
      </c>
      <c r="S114" s="310">
        <v>1</v>
      </c>
      <c r="T114" s="310">
        <v>1</v>
      </c>
      <c r="U114" s="310" t="s">
        <v>633</v>
      </c>
      <c r="V114" s="258"/>
    </row>
    <row r="115" spans="1:22" s="1" customFormat="1" ht="10.5" customHeight="1">
      <c r="A115" s="85"/>
      <c r="B115" s="24"/>
      <c r="C115" s="24"/>
      <c r="D115" s="24"/>
      <c r="E115" s="24"/>
      <c r="F115" s="28" t="s">
        <v>453</v>
      </c>
      <c r="G115" s="310">
        <v>358</v>
      </c>
      <c r="H115" s="310">
        <v>18</v>
      </c>
      <c r="I115" s="310">
        <v>336</v>
      </c>
      <c r="J115" s="310">
        <v>4</v>
      </c>
      <c r="K115" s="310">
        <v>346</v>
      </c>
      <c r="L115" s="310">
        <v>18</v>
      </c>
      <c r="M115" s="310">
        <v>324</v>
      </c>
      <c r="N115" s="310">
        <v>4</v>
      </c>
      <c r="O115" s="310">
        <v>11</v>
      </c>
      <c r="P115" s="311" t="s">
        <v>633</v>
      </c>
      <c r="Q115" s="310">
        <v>11</v>
      </c>
      <c r="R115" s="310" t="s">
        <v>633</v>
      </c>
      <c r="S115" s="310">
        <v>1</v>
      </c>
      <c r="T115" s="310">
        <v>1</v>
      </c>
      <c r="U115" s="310" t="s">
        <v>633</v>
      </c>
      <c r="V115" s="247">
        <v>711</v>
      </c>
    </row>
    <row r="116" spans="1:22" s="81" customFormat="1" ht="10.5" customHeight="1">
      <c r="A116" s="80">
        <v>8</v>
      </c>
      <c r="B116" s="95" t="s">
        <v>673</v>
      </c>
      <c r="C116" s="95"/>
      <c r="D116" s="95"/>
      <c r="E116" s="95"/>
      <c r="F116" s="82" t="s">
        <v>452</v>
      </c>
      <c r="G116" s="312">
        <v>1892</v>
      </c>
      <c r="H116" s="312">
        <v>492</v>
      </c>
      <c r="I116" s="312">
        <v>344</v>
      </c>
      <c r="J116" s="312">
        <v>1056</v>
      </c>
      <c r="K116" s="312">
        <v>1781</v>
      </c>
      <c r="L116" s="312">
        <v>492</v>
      </c>
      <c r="M116" s="312">
        <v>335</v>
      </c>
      <c r="N116" s="312">
        <v>954</v>
      </c>
      <c r="O116" s="312">
        <v>102</v>
      </c>
      <c r="P116" s="312" t="s">
        <v>633</v>
      </c>
      <c r="Q116" s="312" t="s">
        <v>633</v>
      </c>
      <c r="R116" s="312">
        <v>102</v>
      </c>
      <c r="S116" s="312">
        <v>9</v>
      </c>
      <c r="T116" s="312">
        <v>9</v>
      </c>
      <c r="U116" s="312" t="s">
        <v>633</v>
      </c>
      <c r="V116" s="293"/>
    </row>
    <row r="117" spans="1:22" s="81" customFormat="1" ht="10.5" customHeight="1">
      <c r="A117" s="80"/>
      <c r="B117" s="95"/>
      <c r="D117" s="95"/>
      <c r="E117" s="95"/>
      <c r="F117" s="82" t="s">
        <v>453</v>
      </c>
      <c r="G117" s="312">
        <v>298</v>
      </c>
      <c r="H117" s="312">
        <v>82</v>
      </c>
      <c r="I117" s="312">
        <v>187</v>
      </c>
      <c r="J117" s="312">
        <v>29</v>
      </c>
      <c r="K117" s="312">
        <v>289</v>
      </c>
      <c r="L117" s="312">
        <v>82</v>
      </c>
      <c r="M117" s="312">
        <v>182</v>
      </c>
      <c r="N117" s="312">
        <v>25</v>
      </c>
      <c r="O117" s="312">
        <v>4</v>
      </c>
      <c r="P117" s="312" t="s">
        <v>633</v>
      </c>
      <c r="Q117" s="312" t="s">
        <v>633</v>
      </c>
      <c r="R117" s="312">
        <v>4</v>
      </c>
      <c r="S117" s="312">
        <v>5</v>
      </c>
      <c r="T117" s="312">
        <v>5</v>
      </c>
      <c r="U117" s="312" t="s">
        <v>633</v>
      </c>
      <c r="V117" s="293">
        <v>8</v>
      </c>
    </row>
    <row r="118" spans="1:22" s="2" customFormat="1" ht="10.5" customHeight="1">
      <c r="A118" s="198"/>
      <c r="B118" s="226"/>
      <c r="C118" s="24" t="s">
        <v>403</v>
      </c>
      <c r="E118" s="226"/>
      <c r="F118" s="35"/>
      <c r="G118" s="311"/>
      <c r="H118" s="311"/>
      <c r="I118" s="310"/>
      <c r="J118" s="311"/>
      <c r="K118" s="311"/>
      <c r="L118" s="311"/>
      <c r="M118" s="311"/>
      <c r="N118" s="311"/>
      <c r="O118" s="311"/>
      <c r="P118" s="311"/>
      <c r="Q118" s="311"/>
      <c r="R118" s="311"/>
      <c r="S118" s="311"/>
      <c r="T118" s="311"/>
      <c r="U118" s="311"/>
      <c r="V118" s="258"/>
    </row>
    <row r="119" spans="1:22" s="1" customFormat="1" ht="10.5" customHeight="1">
      <c r="A119" s="85">
        <v>81</v>
      </c>
      <c r="B119" s="24"/>
      <c r="C119" s="24" t="s">
        <v>674</v>
      </c>
      <c r="E119"/>
      <c r="F119" s="28" t="s">
        <v>452</v>
      </c>
      <c r="G119" s="310">
        <v>1892</v>
      </c>
      <c r="H119" s="310">
        <v>492</v>
      </c>
      <c r="I119" s="310">
        <v>344</v>
      </c>
      <c r="J119" s="310">
        <v>1056</v>
      </c>
      <c r="K119" s="310">
        <v>1781</v>
      </c>
      <c r="L119" s="310">
        <v>492</v>
      </c>
      <c r="M119" s="310">
        <v>335</v>
      </c>
      <c r="N119" s="310">
        <v>954</v>
      </c>
      <c r="O119" s="310">
        <v>102</v>
      </c>
      <c r="P119" s="310" t="s">
        <v>633</v>
      </c>
      <c r="Q119" s="310" t="s">
        <v>633</v>
      </c>
      <c r="R119" s="310">
        <v>102</v>
      </c>
      <c r="S119" s="310">
        <v>9</v>
      </c>
      <c r="T119" s="310">
        <v>9</v>
      </c>
      <c r="U119" s="310" t="s">
        <v>633</v>
      </c>
      <c r="V119" s="258"/>
    </row>
    <row r="120" spans="1:22" s="1" customFormat="1" ht="10.5" customHeight="1">
      <c r="A120" s="85"/>
      <c r="B120" s="24"/>
      <c r="C120" s="24"/>
      <c r="D120" s="24"/>
      <c r="E120" s="24"/>
      <c r="F120" s="28" t="s">
        <v>453</v>
      </c>
      <c r="G120" s="310">
        <v>298</v>
      </c>
      <c r="H120" s="310">
        <v>82</v>
      </c>
      <c r="I120" s="310">
        <v>187</v>
      </c>
      <c r="J120" s="310">
        <v>29</v>
      </c>
      <c r="K120" s="310">
        <v>289</v>
      </c>
      <c r="L120" s="310">
        <v>82</v>
      </c>
      <c r="M120" s="310">
        <v>182</v>
      </c>
      <c r="N120" s="310">
        <v>25</v>
      </c>
      <c r="O120" s="310">
        <v>4</v>
      </c>
      <c r="P120" s="311" t="s">
        <v>633</v>
      </c>
      <c r="Q120" s="310" t="s">
        <v>633</v>
      </c>
      <c r="R120" s="310">
        <v>4</v>
      </c>
      <c r="S120" s="310">
        <v>5</v>
      </c>
      <c r="T120" s="310">
        <v>5</v>
      </c>
      <c r="U120" s="310" t="s">
        <v>633</v>
      </c>
      <c r="V120" s="247">
        <v>81</v>
      </c>
    </row>
    <row r="121" spans="1:22" s="2" customFormat="1" ht="12" customHeight="1">
      <c r="A121" s="198" t="str">
        <f>"0 - 8"</f>
        <v>0 - 8</v>
      </c>
      <c r="B121" s="226" t="s">
        <v>676</v>
      </c>
      <c r="C121" s="226"/>
      <c r="D121" s="226"/>
      <c r="E121" s="226"/>
      <c r="F121" s="35" t="s">
        <v>452</v>
      </c>
      <c r="G121" s="311">
        <v>4849</v>
      </c>
      <c r="H121" s="311">
        <v>123</v>
      </c>
      <c r="I121" s="311">
        <v>4253</v>
      </c>
      <c r="J121" s="311">
        <v>473</v>
      </c>
      <c r="K121" s="311">
        <v>3708</v>
      </c>
      <c r="L121" s="311">
        <v>123</v>
      </c>
      <c r="M121" s="311">
        <v>3138</v>
      </c>
      <c r="N121" s="311">
        <v>447</v>
      </c>
      <c r="O121" s="311">
        <v>213</v>
      </c>
      <c r="P121" s="311" t="s">
        <v>633</v>
      </c>
      <c r="Q121" s="311">
        <v>209</v>
      </c>
      <c r="R121" s="311">
        <v>4</v>
      </c>
      <c r="S121" s="311">
        <v>928</v>
      </c>
      <c r="T121" s="311">
        <v>906</v>
      </c>
      <c r="U121" s="311">
        <v>22</v>
      </c>
      <c r="V121" s="293"/>
    </row>
    <row r="122" spans="1:22" s="81" customFormat="1" ht="10.5" customHeight="1">
      <c r="A122" s="80"/>
      <c r="B122" s="95"/>
      <c r="D122" s="95"/>
      <c r="E122" s="95"/>
      <c r="F122" s="82" t="s">
        <v>453</v>
      </c>
      <c r="G122" s="312">
        <v>3492</v>
      </c>
      <c r="H122" s="312">
        <v>33</v>
      </c>
      <c r="I122" s="312">
        <v>3202</v>
      </c>
      <c r="J122" s="312">
        <v>257</v>
      </c>
      <c r="K122" s="312">
        <v>2818</v>
      </c>
      <c r="L122" s="312">
        <v>33</v>
      </c>
      <c r="M122" s="312">
        <v>2537</v>
      </c>
      <c r="N122" s="312">
        <v>248</v>
      </c>
      <c r="O122" s="312">
        <v>154</v>
      </c>
      <c r="P122" s="312" t="s">
        <v>633</v>
      </c>
      <c r="Q122" s="312">
        <v>152</v>
      </c>
      <c r="R122" s="312">
        <v>2</v>
      </c>
      <c r="S122" s="312">
        <v>520</v>
      </c>
      <c r="T122" s="312">
        <v>513</v>
      </c>
      <c r="U122" s="312">
        <v>7</v>
      </c>
      <c r="V122" s="293" t="str">
        <f>"0 - 8"</f>
        <v>0 - 8</v>
      </c>
    </row>
    <row r="123" spans="1:22" s="2" customFormat="1" ht="10.5" customHeight="1">
      <c r="A123" s="198"/>
      <c r="B123" s="226"/>
      <c r="C123" s="297" t="s">
        <v>403</v>
      </c>
      <c r="E123" s="226"/>
      <c r="F123" s="35"/>
      <c r="G123" s="311"/>
      <c r="H123" s="311"/>
      <c r="I123" s="310"/>
      <c r="J123" s="311"/>
      <c r="K123" s="311"/>
      <c r="L123" s="311"/>
      <c r="M123" s="311"/>
      <c r="N123" s="311"/>
      <c r="O123" s="311"/>
      <c r="P123" s="311"/>
      <c r="Q123" s="310"/>
      <c r="R123" s="311"/>
      <c r="S123" s="311"/>
      <c r="T123" s="311"/>
      <c r="U123" s="311"/>
      <c r="V123" s="258"/>
    </row>
    <row r="124" spans="1:22" s="1" customFormat="1" ht="10.5" customHeight="1">
      <c r="A124" s="85">
        <v>132</v>
      </c>
      <c r="B124" s="24"/>
      <c r="C124" s="24" t="s">
        <v>675</v>
      </c>
      <c r="E124"/>
      <c r="F124" s="28" t="s">
        <v>452</v>
      </c>
      <c r="G124" s="310">
        <v>4503</v>
      </c>
      <c r="H124" s="310">
        <v>112</v>
      </c>
      <c r="I124" s="310">
        <v>3999</v>
      </c>
      <c r="J124" s="310">
        <v>392</v>
      </c>
      <c r="K124" s="310">
        <v>3385</v>
      </c>
      <c r="L124" s="310">
        <v>112</v>
      </c>
      <c r="M124" s="310">
        <v>2895</v>
      </c>
      <c r="N124" s="310">
        <v>378</v>
      </c>
      <c r="O124" s="310">
        <v>202</v>
      </c>
      <c r="P124" s="311" t="s">
        <v>633</v>
      </c>
      <c r="Q124" s="310">
        <v>202</v>
      </c>
      <c r="R124" s="310" t="s">
        <v>633</v>
      </c>
      <c r="S124" s="310">
        <v>916</v>
      </c>
      <c r="T124" s="310">
        <v>902</v>
      </c>
      <c r="U124" s="310">
        <v>14</v>
      </c>
      <c r="V124" s="258"/>
    </row>
    <row r="125" spans="1:22" s="1" customFormat="1" ht="10.5" customHeight="1">
      <c r="A125" s="85"/>
      <c r="B125" s="24"/>
      <c r="C125" s="24"/>
      <c r="D125" s="24"/>
      <c r="E125" s="24"/>
      <c r="F125" s="28" t="s">
        <v>453</v>
      </c>
      <c r="G125" s="310">
        <v>3316</v>
      </c>
      <c r="H125" s="310">
        <v>28</v>
      </c>
      <c r="I125" s="310">
        <v>3070</v>
      </c>
      <c r="J125" s="310">
        <v>218</v>
      </c>
      <c r="K125" s="310">
        <v>2648</v>
      </c>
      <c r="L125" s="310">
        <v>28</v>
      </c>
      <c r="M125" s="310">
        <v>2407</v>
      </c>
      <c r="N125" s="310">
        <v>213</v>
      </c>
      <c r="O125" s="310">
        <v>152</v>
      </c>
      <c r="P125" s="311" t="s">
        <v>633</v>
      </c>
      <c r="Q125" s="310">
        <v>152</v>
      </c>
      <c r="R125" s="310" t="s">
        <v>633</v>
      </c>
      <c r="S125" s="310">
        <v>516</v>
      </c>
      <c r="T125" s="310">
        <v>511</v>
      </c>
      <c r="U125" s="310">
        <v>5</v>
      </c>
      <c r="V125" s="247">
        <v>132</v>
      </c>
    </row>
    <row r="126" spans="1:22" s="1" customFormat="1" ht="10.5" customHeight="1">
      <c r="A126" s="85">
        <v>8</v>
      </c>
      <c r="B126" s="24"/>
      <c r="C126" s="24" t="s">
        <v>609</v>
      </c>
      <c r="E126"/>
      <c r="F126" s="28" t="s">
        <v>452</v>
      </c>
      <c r="G126" s="310">
        <v>82</v>
      </c>
      <c r="H126" s="310">
        <v>10</v>
      </c>
      <c r="I126" s="310">
        <v>30</v>
      </c>
      <c r="J126" s="310">
        <v>42</v>
      </c>
      <c r="K126" s="310">
        <v>77</v>
      </c>
      <c r="L126" s="310">
        <v>10</v>
      </c>
      <c r="M126" s="310">
        <v>30</v>
      </c>
      <c r="N126" s="310">
        <v>37</v>
      </c>
      <c r="O126" s="310">
        <v>4</v>
      </c>
      <c r="P126" s="311" t="s">
        <v>633</v>
      </c>
      <c r="Q126" s="311" t="s">
        <v>633</v>
      </c>
      <c r="R126" s="310">
        <v>4</v>
      </c>
      <c r="S126" s="310">
        <v>1</v>
      </c>
      <c r="T126" s="310" t="s">
        <v>633</v>
      </c>
      <c r="U126" s="310">
        <v>1</v>
      </c>
      <c r="V126" s="247"/>
    </row>
    <row r="127" spans="1:22" s="1" customFormat="1" ht="10.5" customHeight="1">
      <c r="A127" s="85"/>
      <c r="B127" s="24"/>
      <c r="C127" s="24"/>
      <c r="D127" s="24"/>
      <c r="E127" s="24"/>
      <c r="F127" s="28" t="s">
        <v>453</v>
      </c>
      <c r="G127" s="310">
        <v>56</v>
      </c>
      <c r="H127" s="310">
        <v>5</v>
      </c>
      <c r="I127" s="310">
        <v>22</v>
      </c>
      <c r="J127" s="310">
        <v>29</v>
      </c>
      <c r="K127" s="310">
        <v>53</v>
      </c>
      <c r="L127" s="310">
        <v>5</v>
      </c>
      <c r="M127" s="310">
        <v>22</v>
      </c>
      <c r="N127" s="310">
        <v>26</v>
      </c>
      <c r="O127" s="310">
        <v>2</v>
      </c>
      <c r="P127" s="311" t="s">
        <v>633</v>
      </c>
      <c r="Q127" s="311" t="s">
        <v>633</v>
      </c>
      <c r="R127" s="310">
        <v>2</v>
      </c>
      <c r="S127" s="310">
        <v>1</v>
      </c>
      <c r="T127" s="310" t="s">
        <v>633</v>
      </c>
      <c r="U127" s="310">
        <v>1</v>
      </c>
      <c r="V127" s="247">
        <v>8</v>
      </c>
    </row>
    <row r="128" spans="1:22" s="81" customFormat="1" ht="10.5" customHeight="1">
      <c r="A128" s="80"/>
      <c r="B128" s="95" t="s">
        <v>439</v>
      </c>
      <c r="C128" s="95"/>
      <c r="D128" s="95"/>
      <c r="E128" s="95"/>
      <c r="F128" s="82" t="s">
        <v>452</v>
      </c>
      <c r="G128" s="312">
        <v>70145</v>
      </c>
      <c r="H128" s="312">
        <v>28271</v>
      </c>
      <c r="I128" s="312">
        <v>38396</v>
      </c>
      <c r="J128" s="312">
        <v>3478</v>
      </c>
      <c r="K128" s="312">
        <v>66033</v>
      </c>
      <c r="L128" s="312">
        <v>26999</v>
      </c>
      <c r="M128" s="312">
        <v>35827</v>
      </c>
      <c r="N128" s="312">
        <v>3207</v>
      </c>
      <c r="O128" s="312">
        <v>2164</v>
      </c>
      <c r="P128" s="312">
        <v>1272</v>
      </c>
      <c r="Q128" s="312">
        <v>725</v>
      </c>
      <c r="R128" s="312">
        <v>167</v>
      </c>
      <c r="S128" s="312">
        <v>1948</v>
      </c>
      <c r="T128" s="312">
        <v>1844</v>
      </c>
      <c r="U128" s="312">
        <v>104</v>
      </c>
      <c r="V128" s="293"/>
    </row>
    <row r="129" spans="1:22" s="81" customFormat="1" ht="10.5" customHeight="1">
      <c r="A129" s="80"/>
      <c r="B129" s="95"/>
      <c r="C129" s="95" t="s">
        <v>655</v>
      </c>
      <c r="D129" s="95"/>
      <c r="E129" s="95"/>
      <c r="F129" s="82" t="s">
        <v>453</v>
      </c>
      <c r="G129" s="312">
        <v>42841</v>
      </c>
      <c r="H129" s="312">
        <v>14465</v>
      </c>
      <c r="I129" s="312">
        <v>27705</v>
      </c>
      <c r="J129" s="312">
        <v>671</v>
      </c>
      <c r="K129" s="312">
        <v>40634</v>
      </c>
      <c r="L129" s="312">
        <v>13742</v>
      </c>
      <c r="M129" s="312">
        <v>26278</v>
      </c>
      <c r="N129" s="312">
        <v>614</v>
      </c>
      <c r="O129" s="312">
        <v>1253</v>
      </c>
      <c r="P129" s="312">
        <v>723</v>
      </c>
      <c r="Q129" s="312">
        <v>511</v>
      </c>
      <c r="R129" s="312">
        <v>19</v>
      </c>
      <c r="S129" s="312">
        <v>954</v>
      </c>
      <c r="T129" s="312">
        <v>916</v>
      </c>
      <c r="U129" s="312">
        <v>38</v>
      </c>
      <c r="V129" s="293"/>
    </row>
    <row r="130" spans="1:22" s="1" customFormat="1" ht="10.5" customHeight="1">
      <c r="A130" s="272"/>
      <c r="B130" s="24"/>
      <c r="C130" s="24"/>
      <c r="D130" s="24"/>
      <c r="E130" s="24"/>
      <c r="F130" s="24"/>
      <c r="G130" s="156"/>
      <c r="H130" s="156"/>
      <c r="I130" s="156"/>
      <c r="J130" s="156"/>
      <c r="K130" s="156"/>
      <c r="L130" s="156"/>
      <c r="M130" s="156"/>
      <c r="N130" s="156"/>
      <c r="O130" s="156"/>
      <c r="P130" s="156"/>
      <c r="Q130" s="156"/>
      <c r="R130" s="156"/>
      <c r="S130" s="156"/>
      <c r="T130" s="156"/>
      <c r="U130" s="156"/>
      <c r="V130" s="272"/>
    </row>
    <row r="131" spans="1:21" s="1" customFormat="1" ht="12.75">
      <c r="A131" s="24" t="s">
        <v>522</v>
      </c>
      <c r="B131" s="24"/>
      <c r="C131" s="24"/>
      <c r="D131" s="24"/>
      <c r="E131" s="24"/>
      <c r="F131" s="24"/>
      <c r="G131" s="156"/>
      <c r="H131" s="156"/>
      <c r="I131" s="156"/>
      <c r="J131" s="156"/>
      <c r="K131" s="275"/>
      <c r="L131" s="156"/>
      <c r="M131" s="156"/>
      <c r="N131" s="156"/>
      <c r="O131" s="156"/>
      <c r="P131" s="156"/>
      <c r="Q131" s="156"/>
      <c r="R131" s="156"/>
      <c r="S131" s="156"/>
      <c r="T131" s="156"/>
      <c r="U131" s="156"/>
    </row>
    <row r="132" spans="1:21" s="1" customFormat="1" ht="12.75">
      <c r="A132"/>
      <c r="B132" s="24"/>
      <c r="C132" s="24"/>
      <c r="D132" s="24"/>
      <c r="E132" s="24"/>
      <c r="F132" s="24"/>
      <c r="G132" s="156"/>
      <c r="H132" s="156"/>
      <c r="I132" s="156"/>
      <c r="J132" s="156"/>
      <c r="K132" s="275"/>
      <c r="L132" s="156"/>
      <c r="M132" s="156"/>
      <c r="N132" s="156"/>
      <c r="O132" s="156"/>
      <c r="P132" s="156"/>
      <c r="Q132" s="156"/>
      <c r="R132" s="156"/>
      <c r="S132" s="156"/>
      <c r="T132" s="156"/>
      <c r="U132" s="156"/>
    </row>
    <row r="133" spans="1:21" s="1" customFormat="1" ht="11.25">
      <c r="A133" s="24"/>
      <c r="B133" s="24"/>
      <c r="C133" s="24"/>
      <c r="D133" s="24"/>
      <c r="E133" s="24"/>
      <c r="F133" s="24"/>
      <c r="G133" s="156"/>
      <c r="H133" s="156"/>
      <c r="I133" s="156"/>
      <c r="J133" s="156"/>
      <c r="K133" s="156"/>
      <c r="L133" s="156"/>
      <c r="M133" s="156"/>
      <c r="N133" s="156"/>
      <c r="O133" s="156"/>
      <c r="P133" s="156"/>
      <c r="Q133" s="156"/>
      <c r="R133" s="156"/>
      <c r="S133" s="156"/>
      <c r="T133" s="156"/>
      <c r="U133" s="156"/>
    </row>
    <row r="134" spans="1:21" s="1" customFormat="1" ht="11.25">
      <c r="A134" s="24"/>
      <c r="B134" s="24"/>
      <c r="C134" s="24"/>
      <c r="D134" s="24"/>
      <c r="E134" s="24"/>
      <c r="F134" s="24"/>
      <c r="G134" s="156"/>
      <c r="H134" s="156"/>
      <c r="I134" s="156"/>
      <c r="J134" s="156"/>
      <c r="K134" s="156"/>
      <c r="L134" s="156"/>
      <c r="M134" s="156"/>
      <c r="N134" s="156"/>
      <c r="O134" s="156"/>
      <c r="P134" s="156"/>
      <c r="Q134" s="156"/>
      <c r="R134" s="156"/>
      <c r="S134" s="156"/>
      <c r="T134" s="156"/>
      <c r="U134" s="156"/>
    </row>
    <row r="135" spans="7:21" s="1" customFormat="1" ht="11.25">
      <c r="G135" s="156"/>
      <c r="H135" s="156"/>
      <c r="I135" s="156"/>
      <c r="J135" s="156"/>
      <c r="K135" s="156"/>
      <c r="L135" s="156"/>
      <c r="M135" s="156"/>
      <c r="N135" s="156"/>
      <c r="O135" s="156"/>
      <c r="P135" s="156"/>
      <c r="Q135" s="156"/>
      <c r="R135" s="156"/>
      <c r="S135" s="156"/>
      <c r="T135" s="156"/>
      <c r="U135" s="156"/>
    </row>
    <row r="136" spans="7:21" s="1" customFormat="1" ht="11.25">
      <c r="G136" s="156"/>
      <c r="H136" s="156"/>
      <c r="I136" s="156"/>
      <c r="J136" s="156"/>
      <c r="K136" s="156"/>
      <c r="L136" s="156"/>
      <c r="M136" s="156"/>
      <c r="N136" s="156"/>
      <c r="O136" s="156"/>
      <c r="P136" s="156"/>
      <c r="Q136" s="156"/>
      <c r="R136" s="156"/>
      <c r="S136" s="156"/>
      <c r="T136" s="156"/>
      <c r="U136" s="156"/>
    </row>
    <row r="137" spans="7:21" s="1" customFormat="1" ht="11.25">
      <c r="G137" s="156"/>
      <c r="H137" s="156"/>
      <c r="I137" s="156"/>
      <c r="J137" s="156"/>
      <c r="K137" s="156"/>
      <c r="L137" s="156"/>
      <c r="M137" s="156"/>
      <c r="N137" s="156"/>
      <c r="O137" s="156"/>
      <c r="P137" s="156"/>
      <c r="Q137" s="156"/>
      <c r="R137" s="156"/>
      <c r="S137" s="156"/>
      <c r="T137" s="156"/>
      <c r="U137" s="156"/>
    </row>
    <row r="138" spans="7:21" s="1" customFormat="1" ht="11.25">
      <c r="G138" s="156"/>
      <c r="H138" s="156"/>
      <c r="I138" s="156"/>
      <c r="J138" s="156"/>
      <c r="K138" s="156"/>
      <c r="L138" s="156"/>
      <c r="M138" s="156"/>
      <c r="N138" s="156"/>
      <c r="O138" s="156"/>
      <c r="P138" s="156"/>
      <c r="Q138" s="156"/>
      <c r="R138" s="156"/>
      <c r="S138" s="156"/>
      <c r="T138" s="156"/>
      <c r="U138" s="156"/>
    </row>
    <row r="139" spans="7:21" s="1" customFormat="1" ht="11.25">
      <c r="G139" s="156"/>
      <c r="H139" s="156"/>
      <c r="I139" s="156"/>
      <c r="J139" s="156"/>
      <c r="K139" s="156"/>
      <c r="L139" s="156"/>
      <c r="M139" s="156"/>
      <c r="N139" s="156"/>
      <c r="O139" s="156"/>
      <c r="P139" s="156"/>
      <c r="Q139" s="156"/>
      <c r="R139" s="156"/>
      <c r="S139" s="156"/>
      <c r="T139" s="156"/>
      <c r="U139" s="156"/>
    </row>
    <row r="140" spans="7:21" s="1" customFormat="1" ht="11.25">
      <c r="G140" s="156"/>
      <c r="H140" s="156"/>
      <c r="I140" s="156"/>
      <c r="J140" s="156"/>
      <c r="K140" s="156"/>
      <c r="L140" s="156"/>
      <c r="M140" s="156"/>
      <c r="N140" s="156"/>
      <c r="O140" s="156"/>
      <c r="P140" s="156"/>
      <c r="Q140" s="156"/>
      <c r="R140" s="156"/>
      <c r="S140" s="156"/>
      <c r="T140" s="156"/>
      <c r="U140" s="156"/>
    </row>
    <row r="141" spans="7:21" s="1" customFormat="1" ht="11.25">
      <c r="G141" s="156"/>
      <c r="H141" s="156"/>
      <c r="I141" s="156"/>
      <c r="J141" s="156"/>
      <c r="K141" s="156"/>
      <c r="L141" s="156"/>
      <c r="M141" s="156"/>
      <c r="N141" s="156"/>
      <c r="O141" s="156"/>
      <c r="P141" s="156"/>
      <c r="Q141" s="156"/>
      <c r="R141" s="156"/>
      <c r="S141" s="156"/>
      <c r="T141" s="156"/>
      <c r="U141" s="156"/>
    </row>
    <row r="142" spans="7:21" s="1" customFormat="1" ht="11.25">
      <c r="G142" s="156"/>
      <c r="H142" s="156"/>
      <c r="I142" s="156"/>
      <c r="J142" s="156"/>
      <c r="K142" s="156"/>
      <c r="L142" s="156"/>
      <c r="M142" s="156"/>
      <c r="N142" s="156"/>
      <c r="O142" s="156"/>
      <c r="P142" s="156"/>
      <c r="Q142" s="156"/>
      <c r="R142" s="156"/>
      <c r="S142" s="156"/>
      <c r="T142" s="156"/>
      <c r="U142" s="156"/>
    </row>
    <row r="143" spans="7:21" s="1" customFormat="1" ht="11.25">
      <c r="G143" s="156"/>
      <c r="H143" s="156"/>
      <c r="I143" s="156"/>
      <c r="J143" s="156"/>
      <c r="K143" s="156"/>
      <c r="L143" s="156"/>
      <c r="M143" s="156"/>
      <c r="N143" s="156"/>
      <c r="O143" s="156"/>
      <c r="P143" s="156"/>
      <c r="Q143" s="156"/>
      <c r="R143" s="156"/>
      <c r="S143" s="156"/>
      <c r="T143" s="156"/>
      <c r="U143" s="156"/>
    </row>
    <row r="144" spans="7:21" s="1" customFormat="1" ht="11.25">
      <c r="G144" s="156"/>
      <c r="H144" s="156"/>
      <c r="I144" s="156"/>
      <c r="J144" s="156"/>
      <c r="K144" s="156"/>
      <c r="L144" s="156"/>
      <c r="M144" s="156"/>
      <c r="N144" s="156"/>
      <c r="O144" s="156"/>
      <c r="P144" s="156"/>
      <c r="Q144" s="156"/>
      <c r="R144" s="156"/>
      <c r="S144" s="156"/>
      <c r="T144" s="156"/>
      <c r="U144" s="156"/>
    </row>
    <row r="145" spans="7:21" s="1" customFormat="1" ht="11.25">
      <c r="G145" s="156"/>
      <c r="H145" s="156"/>
      <c r="I145" s="156"/>
      <c r="J145" s="156"/>
      <c r="K145" s="156"/>
      <c r="L145" s="156"/>
      <c r="M145" s="156"/>
      <c r="N145" s="156"/>
      <c r="O145" s="156"/>
      <c r="P145" s="156"/>
      <c r="Q145" s="156"/>
      <c r="R145" s="156"/>
      <c r="S145" s="156"/>
      <c r="T145" s="156"/>
      <c r="U145" s="156"/>
    </row>
    <row r="146" spans="7:21" s="1" customFormat="1" ht="11.25">
      <c r="G146" s="156"/>
      <c r="H146" s="156"/>
      <c r="I146" s="156"/>
      <c r="J146" s="156"/>
      <c r="K146" s="156"/>
      <c r="L146" s="156"/>
      <c r="M146" s="156"/>
      <c r="N146" s="156"/>
      <c r="O146" s="156"/>
      <c r="P146" s="156"/>
      <c r="Q146" s="156"/>
      <c r="R146" s="156"/>
      <c r="S146" s="156"/>
      <c r="T146" s="156"/>
      <c r="U146" s="156"/>
    </row>
    <row r="147" spans="7:21" s="1" customFormat="1" ht="11.25">
      <c r="G147" s="156"/>
      <c r="H147" s="156"/>
      <c r="I147" s="156"/>
      <c r="J147" s="156"/>
      <c r="K147" s="156"/>
      <c r="L147" s="156"/>
      <c r="M147" s="156"/>
      <c r="N147" s="156"/>
      <c r="O147" s="156"/>
      <c r="P147" s="156"/>
      <c r="Q147" s="156"/>
      <c r="R147" s="156"/>
      <c r="S147" s="156"/>
      <c r="T147" s="156"/>
      <c r="U147" s="156"/>
    </row>
    <row r="148" spans="7:21" s="1" customFormat="1" ht="11.25">
      <c r="G148" s="156"/>
      <c r="H148" s="156"/>
      <c r="I148" s="156"/>
      <c r="J148" s="156"/>
      <c r="K148" s="156"/>
      <c r="L148" s="156"/>
      <c r="M148" s="156"/>
      <c r="N148" s="156"/>
      <c r="O148" s="156"/>
      <c r="P148" s="156"/>
      <c r="Q148" s="156"/>
      <c r="R148" s="156"/>
      <c r="S148" s="156"/>
      <c r="T148" s="156"/>
      <c r="U148" s="156"/>
    </row>
    <row r="149" spans="7:21" s="1" customFormat="1" ht="11.25">
      <c r="G149" s="156"/>
      <c r="H149" s="156"/>
      <c r="I149" s="156"/>
      <c r="J149" s="156"/>
      <c r="K149" s="156"/>
      <c r="L149" s="156"/>
      <c r="M149" s="156"/>
      <c r="N149" s="156"/>
      <c r="O149" s="156"/>
      <c r="P149" s="156"/>
      <c r="Q149" s="156"/>
      <c r="R149" s="156"/>
      <c r="S149" s="156"/>
      <c r="T149" s="156"/>
      <c r="U149" s="156"/>
    </row>
    <row r="150" spans="7:21" s="1" customFormat="1" ht="11.25">
      <c r="G150" s="156"/>
      <c r="H150" s="156"/>
      <c r="I150" s="156"/>
      <c r="J150" s="156"/>
      <c r="K150" s="156"/>
      <c r="L150" s="156"/>
      <c r="M150" s="156"/>
      <c r="N150" s="156"/>
      <c r="O150" s="156"/>
      <c r="P150" s="156"/>
      <c r="Q150" s="156"/>
      <c r="R150" s="156"/>
      <c r="S150" s="156"/>
      <c r="T150" s="156"/>
      <c r="U150" s="156"/>
    </row>
    <row r="151" spans="7:21" s="1" customFormat="1" ht="11.25">
      <c r="G151" s="156"/>
      <c r="H151" s="156"/>
      <c r="I151" s="156"/>
      <c r="J151" s="156"/>
      <c r="K151" s="156"/>
      <c r="L151" s="156"/>
      <c r="M151" s="156"/>
      <c r="N151" s="156"/>
      <c r="O151" s="156"/>
      <c r="P151" s="156"/>
      <c r="Q151" s="156"/>
      <c r="R151" s="156"/>
      <c r="S151" s="156"/>
      <c r="T151" s="156"/>
      <c r="U151" s="156"/>
    </row>
    <row r="152" spans="7:21" s="1" customFormat="1" ht="11.25">
      <c r="G152" s="156"/>
      <c r="H152" s="156"/>
      <c r="I152" s="156"/>
      <c r="J152" s="156"/>
      <c r="K152" s="156"/>
      <c r="L152" s="156"/>
      <c r="M152" s="156"/>
      <c r="N152" s="156"/>
      <c r="O152" s="156"/>
      <c r="P152" s="156"/>
      <c r="Q152" s="156"/>
      <c r="R152" s="156"/>
      <c r="S152" s="156"/>
      <c r="T152" s="156"/>
      <c r="U152" s="156"/>
    </row>
    <row r="153" spans="7:21" s="1" customFormat="1" ht="11.25">
      <c r="G153" s="156"/>
      <c r="H153" s="156"/>
      <c r="I153" s="156"/>
      <c r="J153" s="156"/>
      <c r="K153" s="156"/>
      <c r="L153" s="156"/>
      <c r="M153" s="156"/>
      <c r="N153" s="156"/>
      <c r="O153" s="156"/>
      <c r="P153" s="156"/>
      <c r="Q153" s="156"/>
      <c r="R153" s="156"/>
      <c r="S153" s="156"/>
      <c r="T153" s="156"/>
      <c r="U153" s="156"/>
    </row>
    <row r="154" spans="7:21" s="1" customFormat="1" ht="11.25">
      <c r="G154" s="156"/>
      <c r="H154" s="156"/>
      <c r="I154" s="156"/>
      <c r="J154" s="156"/>
      <c r="K154" s="156"/>
      <c r="L154" s="156"/>
      <c r="M154" s="156"/>
      <c r="N154" s="156"/>
      <c r="O154" s="156"/>
      <c r="P154" s="156"/>
      <c r="Q154" s="156"/>
      <c r="R154" s="156"/>
      <c r="S154" s="156"/>
      <c r="T154" s="156"/>
      <c r="U154" s="156"/>
    </row>
    <row r="155" spans="7:21" s="1" customFormat="1" ht="11.25">
      <c r="G155" s="156"/>
      <c r="H155" s="156"/>
      <c r="I155" s="156"/>
      <c r="J155" s="156"/>
      <c r="K155" s="156"/>
      <c r="L155" s="156"/>
      <c r="M155" s="156"/>
      <c r="N155" s="156"/>
      <c r="O155" s="156"/>
      <c r="P155" s="156"/>
      <c r="Q155" s="156"/>
      <c r="R155" s="156"/>
      <c r="S155" s="156"/>
      <c r="T155" s="156"/>
      <c r="U155" s="156"/>
    </row>
  </sheetData>
  <mergeCells count="8">
    <mergeCell ref="A1:J1"/>
    <mergeCell ref="K1:V1"/>
    <mergeCell ref="T9:U9"/>
    <mergeCell ref="T86:U86"/>
    <mergeCell ref="I9:I11"/>
    <mergeCell ref="I86:I88"/>
    <mergeCell ref="A78:J78"/>
    <mergeCell ref="K78:V78"/>
  </mergeCells>
  <printOptions/>
  <pageMargins left="0.5905511811023623" right="0.5905511811023623" top="0.3937007874015748" bottom="0" header="0.5118110236220472" footer="0.5118110236220472"/>
  <pageSetup horizontalDpi="300" verticalDpi="300" orientation="portrait" pageOrder="overThenDown" paperSize="9" r:id="rId2"/>
  <rowBreaks count="1" manualBreakCount="1">
    <brk id="77" max="255" man="1"/>
  </rowBreaks>
  <drawing r:id="rId1"/>
</worksheet>
</file>

<file path=xl/worksheets/sheet15.xml><?xml version="1.0" encoding="utf-8"?>
<worksheet xmlns="http://schemas.openxmlformats.org/spreadsheetml/2006/main" xmlns:r="http://schemas.openxmlformats.org/officeDocument/2006/relationships">
  <dimension ref="A1:N358"/>
  <sheetViews>
    <sheetView workbookViewId="0" topLeftCell="A1">
      <selection activeCell="E14" sqref="E14"/>
    </sheetView>
  </sheetViews>
  <sheetFormatPr defaultColWidth="11.421875" defaultRowHeight="12.75"/>
  <cols>
    <col min="1" max="1" width="4.140625" style="0" customWidth="1"/>
    <col min="2" max="2" width="1.28515625" style="0" customWidth="1"/>
    <col min="3" max="3" width="25.7109375" style="0" customWidth="1"/>
    <col min="4" max="4" width="2.140625" style="0" customWidth="1"/>
    <col min="5" max="5" width="5.7109375" style="0" customWidth="1"/>
    <col min="6" max="8" width="6.7109375" style="0" customWidth="1"/>
    <col min="9" max="9" width="6.00390625" style="0" customWidth="1"/>
    <col min="10" max="10" width="6.140625" style="0" customWidth="1"/>
    <col min="11" max="11" width="6.7109375" style="0" customWidth="1"/>
    <col min="12" max="13" width="5.7109375" style="0" customWidth="1"/>
  </cols>
  <sheetData>
    <row r="1" spans="1:13" s="1" customFormat="1" ht="9.75" customHeight="1">
      <c r="A1" s="4" t="str">
        <f>"- 24 -"</f>
        <v>- 24 -</v>
      </c>
      <c r="B1" s="4"/>
      <c r="C1" s="4"/>
      <c r="D1" s="4"/>
      <c r="E1" s="4"/>
      <c r="F1" s="4"/>
      <c r="G1" s="4"/>
      <c r="H1" s="4"/>
      <c r="I1" s="4"/>
      <c r="J1" s="4"/>
      <c r="K1" s="4"/>
      <c r="L1" s="4"/>
      <c r="M1" s="4"/>
    </row>
    <row r="2" s="1" customFormat="1" ht="9.75" customHeight="1"/>
    <row r="3" s="1" customFormat="1" ht="9.75" customHeight="1"/>
    <row r="4" spans="1:13" s="3" customFormat="1" ht="12" customHeight="1">
      <c r="A4" s="40" t="s">
        <v>677</v>
      </c>
      <c r="B4" s="22"/>
      <c r="C4" s="22"/>
      <c r="D4" s="22"/>
      <c r="E4" s="22"/>
      <c r="F4" s="22"/>
      <c r="G4" s="22"/>
      <c r="H4" s="22"/>
      <c r="I4" s="22"/>
      <c r="J4" s="22"/>
      <c r="K4" s="22"/>
      <c r="L4" s="22"/>
      <c r="M4" s="22"/>
    </row>
    <row r="5" spans="1:13" s="3" customFormat="1" ht="12" customHeight="1">
      <c r="A5" s="40" t="s">
        <v>227</v>
      </c>
      <c r="B5" s="22"/>
      <c r="C5" s="22"/>
      <c r="D5" s="22"/>
      <c r="E5" s="22"/>
      <c r="F5" s="22"/>
      <c r="G5" s="22"/>
      <c r="H5" s="22"/>
      <c r="I5" s="22"/>
      <c r="J5" s="22"/>
      <c r="K5" s="22"/>
      <c r="L5" s="22"/>
      <c r="M5" s="22"/>
    </row>
    <row r="6" s="1" customFormat="1" ht="9.75" customHeight="1"/>
    <row r="7" spans="1:13" s="1" customFormat="1" ht="9.75" customHeight="1" thickBot="1">
      <c r="A7" s="23"/>
      <c r="B7" s="23"/>
      <c r="C7" s="23"/>
      <c r="D7" s="23"/>
      <c r="E7" s="23"/>
      <c r="F7" s="23"/>
      <c r="G7" s="23"/>
      <c r="H7" s="23"/>
      <c r="I7" s="23"/>
      <c r="J7" s="23"/>
      <c r="K7" s="23"/>
      <c r="L7" s="23"/>
      <c r="M7" s="23"/>
    </row>
    <row r="8" spans="1:14" s="1" customFormat="1" ht="9.75" customHeight="1">
      <c r="A8" s="314"/>
      <c r="B8" s="315"/>
      <c r="C8" s="315"/>
      <c r="D8" s="316"/>
      <c r="E8" s="764" t="s">
        <v>678</v>
      </c>
      <c r="F8" s="107" t="s">
        <v>679</v>
      </c>
      <c r="G8" s="317"/>
      <c r="H8" s="116"/>
      <c r="I8" s="318"/>
      <c r="J8" s="109"/>
      <c r="K8" s="107"/>
      <c r="L8" s="107"/>
      <c r="M8" s="107"/>
      <c r="N8" s="24"/>
    </row>
    <row r="9" spans="1:14" s="1" customFormat="1" ht="11.25">
      <c r="A9" s="758" t="s">
        <v>680</v>
      </c>
      <c r="B9" s="753" t="s">
        <v>681</v>
      </c>
      <c r="C9" s="753"/>
      <c r="D9" s="754"/>
      <c r="E9" s="765"/>
      <c r="F9" s="324" t="s">
        <v>429</v>
      </c>
      <c r="G9" s="325"/>
      <c r="H9" s="315"/>
      <c r="I9" s="315"/>
      <c r="J9" s="326"/>
      <c r="K9" s="315"/>
      <c r="L9" s="315"/>
      <c r="M9" s="315"/>
      <c r="N9" s="24"/>
    </row>
    <row r="10" spans="1:14" s="1" customFormat="1" ht="11.25">
      <c r="A10" s="759"/>
      <c r="C10" s="107"/>
      <c r="D10" s="112"/>
      <c r="E10" s="765"/>
      <c r="F10" s="239" t="s">
        <v>682</v>
      </c>
      <c r="G10" s="239" t="s">
        <v>683</v>
      </c>
      <c r="H10" s="239" t="s">
        <v>682</v>
      </c>
      <c r="I10" s="327" t="s">
        <v>403</v>
      </c>
      <c r="J10" s="328"/>
      <c r="K10" s="239" t="s">
        <v>682</v>
      </c>
      <c r="L10" s="327" t="s">
        <v>403</v>
      </c>
      <c r="M10" s="329"/>
      <c r="N10" s="50"/>
    </row>
    <row r="11" spans="1:14" s="1" customFormat="1" ht="12.75" customHeight="1">
      <c r="A11" s="759"/>
      <c r="B11" s="756" t="s">
        <v>443</v>
      </c>
      <c r="C11" s="760"/>
      <c r="D11" s="757"/>
      <c r="E11" s="765"/>
      <c r="F11" s="761"/>
      <c r="G11" s="761"/>
      <c r="H11" s="761"/>
      <c r="I11" s="239" t="s">
        <v>684</v>
      </c>
      <c r="J11" s="762" t="s">
        <v>685</v>
      </c>
      <c r="K11" s="761"/>
      <c r="L11" s="239" t="s">
        <v>684</v>
      </c>
      <c r="M11" s="762" t="s">
        <v>685</v>
      </c>
      <c r="N11" s="50"/>
    </row>
    <row r="12" spans="1:14" s="1" customFormat="1" ht="11.25" customHeight="1">
      <c r="A12" s="759"/>
      <c r="B12" s="107" t="s">
        <v>447</v>
      </c>
      <c r="C12" s="107"/>
      <c r="D12" s="112"/>
      <c r="E12" s="765"/>
      <c r="F12" s="761"/>
      <c r="G12" s="761"/>
      <c r="H12" s="761"/>
      <c r="I12" s="761"/>
      <c r="J12" s="763"/>
      <c r="K12" s="761"/>
      <c r="L12" s="761"/>
      <c r="M12" s="763"/>
      <c r="N12" s="50"/>
    </row>
    <row r="13" spans="1:14" s="1" customFormat="1" ht="11.25" customHeight="1" thickBot="1">
      <c r="A13" s="330"/>
      <c r="C13" s="107"/>
      <c r="D13" s="112"/>
      <c r="E13" s="765"/>
      <c r="F13" s="761"/>
      <c r="G13" s="761"/>
      <c r="H13" s="761"/>
      <c r="I13" s="761"/>
      <c r="J13" s="763"/>
      <c r="K13" s="761"/>
      <c r="L13" s="761"/>
      <c r="M13" s="763"/>
      <c r="N13" s="50"/>
    </row>
    <row r="14" spans="1:14" s="1" customFormat="1" ht="9.75" customHeight="1">
      <c r="A14" s="143"/>
      <c r="B14" s="34"/>
      <c r="C14" s="34"/>
      <c r="D14" s="26"/>
      <c r="E14" s="331"/>
      <c r="F14" s="331"/>
      <c r="G14" s="331"/>
      <c r="H14" s="331"/>
      <c r="I14" s="331"/>
      <c r="J14" s="331"/>
      <c r="K14" s="331"/>
      <c r="L14" s="331"/>
      <c r="M14" s="331"/>
      <c r="N14" s="5"/>
    </row>
    <row r="15" spans="1:13" s="1" customFormat="1" ht="9.75" customHeight="1">
      <c r="A15" s="332" t="str">
        <f>"0101"</f>
        <v>0101</v>
      </c>
      <c r="B15" s="1" t="s">
        <v>686</v>
      </c>
      <c r="C15"/>
      <c r="D15" s="225" t="s">
        <v>452</v>
      </c>
      <c r="E15" s="333">
        <v>110</v>
      </c>
      <c r="F15" s="334">
        <v>40</v>
      </c>
      <c r="G15" s="335" t="s">
        <v>491</v>
      </c>
      <c r="H15" s="334">
        <v>61</v>
      </c>
      <c r="I15" s="336">
        <v>2</v>
      </c>
      <c r="J15" s="336">
        <v>4</v>
      </c>
      <c r="K15" s="337">
        <v>9</v>
      </c>
      <c r="L15" s="141" t="s">
        <v>491</v>
      </c>
      <c r="M15" s="141" t="s">
        <v>491</v>
      </c>
    </row>
    <row r="16" spans="1:13" s="1" customFormat="1" ht="9.75" customHeight="1">
      <c r="A16" s="85"/>
      <c r="D16" s="28" t="s">
        <v>453</v>
      </c>
      <c r="E16" s="333">
        <v>60</v>
      </c>
      <c r="F16" s="334">
        <v>13</v>
      </c>
      <c r="G16" s="335" t="s">
        <v>491</v>
      </c>
      <c r="H16" s="334">
        <v>47</v>
      </c>
      <c r="I16" s="336">
        <v>2</v>
      </c>
      <c r="J16" s="336">
        <v>3</v>
      </c>
      <c r="K16" s="141" t="s">
        <v>491</v>
      </c>
      <c r="L16" s="141" t="s">
        <v>491</v>
      </c>
      <c r="M16" s="141" t="s">
        <v>491</v>
      </c>
    </row>
    <row r="17" spans="1:13" s="1" customFormat="1" ht="9.75" customHeight="1">
      <c r="A17" s="332">
        <v>104</v>
      </c>
      <c r="B17" s="1" t="s">
        <v>687</v>
      </c>
      <c r="C17"/>
      <c r="D17" s="28" t="s">
        <v>452</v>
      </c>
      <c r="E17" s="333">
        <v>11</v>
      </c>
      <c r="F17" s="334">
        <v>7</v>
      </c>
      <c r="G17" s="335" t="s">
        <v>491</v>
      </c>
      <c r="H17" s="334">
        <v>4</v>
      </c>
      <c r="I17" s="196" t="s">
        <v>491</v>
      </c>
      <c r="J17" s="196" t="s">
        <v>491</v>
      </c>
      <c r="K17" s="141" t="s">
        <v>491</v>
      </c>
      <c r="L17" s="141" t="s">
        <v>491</v>
      </c>
      <c r="M17" s="141" t="s">
        <v>491</v>
      </c>
    </row>
    <row r="18" spans="1:13" s="1" customFormat="1" ht="9.75" customHeight="1">
      <c r="A18" s="85"/>
      <c r="C18" s="1" t="s">
        <v>688</v>
      </c>
      <c r="D18" s="28" t="s">
        <v>453</v>
      </c>
      <c r="E18" s="333">
        <v>6</v>
      </c>
      <c r="F18" s="334">
        <v>3</v>
      </c>
      <c r="G18" s="335" t="s">
        <v>491</v>
      </c>
      <c r="H18" s="334">
        <v>3</v>
      </c>
      <c r="I18" s="196" t="s">
        <v>491</v>
      </c>
      <c r="J18" s="196" t="s">
        <v>491</v>
      </c>
      <c r="K18" s="141" t="s">
        <v>491</v>
      </c>
      <c r="L18" s="141" t="s">
        <v>491</v>
      </c>
      <c r="M18" s="141" t="s">
        <v>491</v>
      </c>
    </row>
    <row r="19" spans="1:13" s="1" customFormat="1" ht="9.75" customHeight="1">
      <c r="A19" s="332">
        <v>105</v>
      </c>
      <c r="B19" s="338" t="s">
        <v>689</v>
      </c>
      <c r="D19" s="225"/>
      <c r="E19" s="333"/>
      <c r="F19" s="334"/>
      <c r="G19" s="335"/>
      <c r="H19" s="334"/>
      <c r="I19" s="196"/>
      <c r="J19" s="196"/>
      <c r="K19" s="141"/>
      <c r="L19" s="141"/>
      <c r="M19" s="141"/>
    </row>
    <row r="20" spans="1:13" s="1" customFormat="1" ht="9.75" customHeight="1">
      <c r="A20" s="332"/>
      <c r="B20" s="338"/>
      <c r="C20" s="1" t="s">
        <v>690</v>
      </c>
      <c r="D20" s="28" t="s">
        <v>452</v>
      </c>
      <c r="E20" s="333">
        <v>8</v>
      </c>
      <c r="F20" s="334">
        <v>1</v>
      </c>
      <c r="G20" s="335" t="s">
        <v>491</v>
      </c>
      <c r="H20" s="334">
        <v>7</v>
      </c>
      <c r="I20" s="196" t="s">
        <v>491</v>
      </c>
      <c r="J20" s="196" t="s">
        <v>491</v>
      </c>
      <c r="K20" s="141" t="s">
        <v>491</v>
      </c>
      <c r="L20" s="141" t="s">
        <v>491</v>
      </c>
      <c r="M20" s="141" t="s">
        <v>491</v>
      </c>
    </row>
    <row r="21" spans="1:13" s="1" customFormat="1" ht="9.75" customHeight="1">
      <c r="A21" s="332"/>
      <c r="B21" s="338"/>
      <c r="C21" s="1" t="s">
        <v>691</v>
      </c>
      <c r="D21" s="28" t="s">
        <v>453</v>
      </c>
      <c r="E21" s="333">
        <v>3</v>
      </c>
      <c r="F21" s="335" t="s">
        <v>491</v>
      </c>
      <c r="G21" s="335" t="s">
        <v>491</v>
      </c>
      <c r="H21" s="334">
        <v>3</v>
      </c>
      <c r="I21" s="196" t="s">
        <v>491</v>
      </c>
      <c r="J21" s="196" t="s">
        <v>491</v>
      </c>
      <c r="K21" s="141" t="s">
        <v>491</v>
      </c>
      <c r="L21" s="141" t="s">
        <v>491</v>
      </c>
      <c r="M21" s="141" t="s">
        <v>491</v>
      </c>
    </row>
    <row r="22" spans="1:13" s="1" customFormat="1" ht="9.75" customHeight="1">
      <c r="A22" s="332">
        <v>106</v>
      </c>
      <c r="B22" s="338" t="s">
        <v>692</v>
      </c>
      <c r="D22" s="28" t="s">
        <v>452</v>
      </c>
      <c r="E22" s="333">
        <v>5</v>
      </c>
      <c r="F22" s="334">
        <v>3</v>
      </c>
      <c r="G22" s="335" t="s">
        <v>491</v>
      </c>
      <c r="H22" s="334">
        <v>2</v>
      </c>
      <c r="I22" s="196" t="s">
        <v>491</v>
      </c>
      <c r="J22" s="196" t="s">
        <v>491</v>
      </c>
      <c r="K22" s="141" t="s">
        <v>491</v>
      </c>
      <c r="L22" s="141" t="s">
        <v>491</v>
      </c>
      <c r="M22" s="141" t="s">
        <v>491</v>
      </c>
    </row>
    <row r="23" spans="1:13" s="1" customFormat="1" ht="9.75" customHeight="1">
      <c r="A23" s="332"/>
      <c r="B23" s="338"/>
      <c r="D23" s="28" t="s">
        <v>453</v>
      </c>
      <c r="E23" s="333">
        <v>2</v>
      </c>
      <c r="F23" s="334">
        <v>1</v>
      </c>
      <c r="G23" s="335" t="s">
        <v>491</v>
      </c>
      <c r="H23" s="334">
        <v>1</v>
      </c>
      <c r="I23" s="196" t="s">
        <v>491</v>
      </c>
      <c r="J23" s="196" t="s">
        <v>491</v>
      </c>
      <c r="K23" s="141" t="s">
        <v>491</v>
      </c>
      <c r="L23" s="141" t="s">
        <v>491</v>
      </c>
      <c r="M23" s="141" t="s">
        <v>491</v>
      </c>
    </row>
    <row r="24" spans="1:13" s="2" customFormat="1" ht="9.75" customHeight="1">
      <c r="A24" s="339"/>
      <c r="B24" s="340" t="s">
        <v>693</v>
      </c>
      <c r="D24" s="35" t="s">
        <v>452</v>
      </c>
      <c r="E24" s="341">
        <v>134</v>
      </c>
      <c r="F24" s="342">
        <v>51</v>
      </c>
      <c r="G24" s="343" t="s">
        <v>491</v>
      </c>
      <c r="H24" s="342">
        <v>74</v>
      </c>
      <c r="I24" s="344">
        <v>2</v>
      </c>
      <c r="J24" s="344">
        <v>4</v>
      </c>
      <c r="K24" s="345">
        <v>9</v>
      </c>
      <c r="L24" s="346" t="s">
        <v>491</v>
      </c>
      <c r="M24" s="346" t="s">
        <v>491</v>
      </c>
    </row>
    <row r="25" spans="1:13" s="2" customFormat="1" ht="9.75" customHeight="1">
      <c r="A25" s="339"/>
      <c r="B25" s="340"/>
      <c r="D25" s="35" t="s">
        <v>453</v>
      </c>
      <c r="E25" s="341">
        <v>71</v>
      </c>
      <c r="F25" s="342">
        <v>17</v>
      </c>
      <c r="G25" s="343" t="s">
        <v>491</v>
      </c>
      <c r="H25" s="342">
        <v>54</v>
      </c>
      <c r="I25" s="344">
        <v>2</v>
      </c>
      <c r="J25" s="344">
        <v>3</v>
      </c>
      <c r="K25" s="346" t="s">
        <v>491</v>
      </c>
      <c r="L25" s="346" t="s">
        <v>491</v>
      </c>
      <c r="M25" s="346" t="s">
        <v>491</v>
      </c>
    </row>
    <row r="26" spans="1:13" s="2" customFormat="1" ht="9.75" customHeight="1">
      <c r="A26" s="339"/>
      <c r="B26" s="340"/>
      <c r="D26" s="35"/>
      <c r="E26" s="341"/>
      <c r="F26" s="342"/>
      <c r="G26" s="335"/>
      <c r="H26" s="342"/>
      <c r="I26" s="344"/>
      <c r="J26" s="344"/>
      <c r="K26" s="345"/>
      <c r="L26" s="141"/>
      <c r="M26" s="141"/>
    </row>
    <row r="27" spans="1:13" s="1" customFormat="1" ht="9.75" customHeight="1">
      <c r="A27" s="332">
        <v>201</v>
      </c>
      <c r="B27" s="338" t="s">
        <v>694</v>
      </c>
      <c r="D27" s="28" t="s">
        <v>452</v>
      </c>
      <c r="E27" s="333">
        <v>153</v>
      </c>
      <c r="F27" s="334">
        <v>82</v>
      </c>
      <c r="G27" s="335" t="s">
        <v>491</v>
      </c>
      <c r="H27" s="334">
        <v>62</v>
      </c>
      <c r="I27" s="336">
        <v>4</v>
      </c>
      <c r="J27" s="336">
        <v>2</v>
      </c>
      <c r="K27" s="337">
        <v>9</v>
      </c>
      <c r="L27" s="141" t="s">
        <v>491</v>
      </c>
      <c r="M27" s="141" t="s">
        <v>491</v>
      </c>
    </row>
    <row r="28" spans="1:13" s="1" customFormat="1" ht="9.75" customHeight="1">
      <c r="A28" s="332"/>
      <c r="B28" s="338"/>
      <c r="C28" s="1" t="s">
        <v>695</v>
      </c>
      <c r="D28" s="28" t="s">
        <v>453</v>
      </c>
      <c r="E28" s="333">
        <v>82</v>
      </c>
      <c r="F28" s="334">
        <v>35</v>
      </c>
      <c r="G28" s="335" t="s">
        <v>491</v>
      </c>
      <c r="H28" s="334">
        <v>46</v>
      </c>
      <c r="I28" s="336">
        <v>4</v>
      </c>
      <c r="J28" s="336">
        <v>1</v>
      </c>
      <c r="K28" s="337">
        <v>1</v>
      </c>
      <c r="L28" s="141" t="s">
        <v>491</v>
      </c>
      <c r="M28" s="141" t="s">
        <v>491</v>
      </c>
    </row>
    <row r="29" spans="1:13" s="1" customFormat="1" ht="9.75" customHeight="1">
      <c r="A29" s="332">
        <v>203</v>
      </c>
      <c r="B29" s="338" t="s">
        <v>696</v>
      </c>
      <c r="D29" s="28" t="s">
        <v>452</v>
      </c>
      <c r="E29" s="333">
        <v>55</v>
      </c>
      <c r="F29" s="334">
        <v>24</v>
      </c>
      <c r="G29" s="335" t="s">
        <v>491</v>
      </c>
      <c r="H29" s="334">
        <v>26</v>
      </c>
      <c r="I29" s="196" t="s">
        <v>491</v>
      </c>
      <c r="J29" s="336">
        <v>3</v>
      </c>
      <c r="K29" s="337">
        <v>5</v>
      </c>
      <c r="L29" s="141" t="s">
        <v>491</v>
      </c>
      <c r="M29" s="141" t="s">
        <v>491</v>
      </c>
    </row>
    <row r="30" spans="1:13" s="1" customFormat="1" ht="9.75" customHeight="1">
      <c r="A30" s="332"/>
      <c r="B30" s="338"/>
      <c r="C30" s="1" t="s">
        <v>697</v>
      </c>
      <c r="D30" s="28" t="s">
        <v>453</v>
      </c>
      <c r="E30" s="333">
        <v>28</v>
      </c>
      <c r="F30" s="334">
        <v>9</v>
      </c>
      <c r="G30" s="335" t="s">
        <v>491</v>
      </c>
      <c r="H30" s="334">
        <v>19</v>
      </c>
      <c r="I30" s="196" t="s">
        <v>491</v>
      </c>
      <c r="J30" s="336">
        <v>1</v>
      </c>
      <c r="K30" s="141" t="s">
        <v>491</v>
      </c>
      <c r="L30" s="141" t="s">
        <v>491</v>
      </c>
      <c r="M30" s="141" t="s">
        <v>491</v>
      </c>
    </row>
    <row r="31" spans="1:13" s="1" customFormat="1" ht="9.75" customHeight="1">
      <c r="A31" s="332">
        <v>204</v>
      </c>
      <c r="B31" s="338" t="s">
        <v>698</v>
      </c>
      <c r="D31" s="28" t="s">
        <v>452</v>
      </c>
      <c r="E31" s="333">
        <v>8</v>
      </c>
      <c r="F31" s="334">
        <v>6</v>
      </c>
      <c r="G31" s="335" t="s">
        <v>491</v>
      </c>
      <c r="H31" s="334">
        <v>2</v>
      </c>
      <c r="I31" s="196" t="s">
        <v>491</v>
      </c>
      <c r="J31" s="196" t="s">
        <v>491</v>
      </c>
      <c r="K31" s="141" t="s">
        <v>491</v>
      </c>
      <c r="L31" s="141" t="s">
        <v>491</v>
      </c>
      <c r="M31" s="141" t="s">
        <v>491</v>
      </c>
    </row>
    <row r="32" spans="1:13" s="1" customFormat="1" ht="9.75" customHeight="1">
      <c r="A32" s="332"/>
      <c r="B32" s="338"/>
      <c r="C32" s="1" t="s">
        <v>699</v>
      </c>
      <c r="D32" s="28" t="s">
        <v>453</v>
      </c>
      <c r="E32" s="333">
        <v>8</v>
      </c>
      <c r="F32" s="334">
        <v>6</v>
      </c>
      <c r="G32" s="335" t="s">
        <v>491</v>
      </c>
      <c r="H32" s="334">
        <v>2</v>
      </c>
      <c r="I32" s="196" t="s">
        <v>491</v>
      </c>
      <c r="J32" s="196" t="s">
        <v>491</v>
      </c>
      <c r="K32" s="141" t="s">
        <v>491</v>
      </c>
      <c r="L32" s="141" t="s">
        <v>491</v>
      </c>
      <c r="M32" s="141" t="s">
        <v>491</v>
      </c>
    </row>
    <row r="33" spans="1:13" s="1" customFormat="1" ht="9.75" customHeight="1">
      <c r="A33" s="332">
        <v>205</v>
      </c>
      <c r="B33" s="338" t="s">
        <v>700</v>
      </c>
      <c r="D33" s="28" t="s">
        <v>452</v>
      </c>
      <c r="E33" s="333">
        <v>11</v>
      </c>
      <c r="F33" s="334">
        <v>1</v>
      </c>
      <c r="G33" s="335" t="s">
        <v>491</v>
      </c>
      <c r="H33" s="334">
        <v>9</v>
      </c>
      <c r="I33" s="196" t="s">
        <v>491</v>
      </c>
      <c r="J33" s="196" t="s">
        <v>491</v>
      </c>
      <c r="K33" s="337">
        <v>1</v>
      </c>
      <c r="L33" s="141" t="s">
        <v>491</v>
      </c>
      <c r="M33" s="141" t="s">
        <v>491</v>
      </c>
    </row>
    <row r="34" spans="1:13" s="1" customFormat="1" ht="9.75" customHeight="1">
      <c r="A34" s="332"/>
      <c r="B34" s="338"/>
      <c r="C34" s="1" t="s">
        <v>701</v>
      </c>
      <c r="D34" s="28" t="s">
        <v>453</v>
      </c>
      <c r="E34" s="333">
        <v>5</v>
      </c>
      <c r="F34" s="335" t="s">
        <v>491</v>
      </c>
      <c r="G34" s="335" t="s">
        <v>491</v>
      </c>
      <c r="H34" s="334">
        <v>5</v>
      </c>
      <c r="I34" s="196" t="s">
        <v>491</v>
      </c>
      <c r="J34" s="196" t="s">
        <v>491</v>
      </c>
      <c r="K34" s="141" t="s">
        <v>491</v>
      </c>
      <c r="L34" s="141" t="s">
        <v>491</v>
      </c>
      <c r="M34" s="141" t="s">
        <v>491</v>
      </c>
    </row>
    <row r="35" spans="1:13" s="1" customFormat="1" ht="9.75" customHeight="1">
      <c r="A35" s="332">
        <v>207</v>
      </c>
      <c r="B35" s="338" t="s">
        <v>702</v>
      </c>
      <c r="D35" s="28" t="s">
        <v>452</v>
      </c>
      <c r="E35" s="333">
        <v>3</v>
      </c>
      <c r="F35" s="334">
        <v>2</v>
      </c>
      <c r="G35" s="335" t="s">
        <v>491</v>
      </c>
      <c r="H35" s="334">
        <v>1</v>
      </c>
      <c r="I35" s="196" t="s">
        <v>491</v>
      </c>
      <c r="J35" s="196" t="s">
        <v>491</v>
      </c>
      <c r="K35" s="141" t="s">
        <v>491</v>
      </c>
      <c r="L35" s="141" t="s">
        <v>491</v>
      </c>
      <c r="M35" s="141" t="s">
        <v>491</v>
      </c>
    </row>
    <row r="36" spans="1:13" s="1" customFormat="1" ht="9.75" customHeight="1">
      <c r="A36" s="332"/>
      <c r="B36" s="338"/>
      <c r="C36" s="1" t="s">
        <v>703</v>
      </c>
      <c r="D36" s="28" t="s">
        <v>453</v>
      </c>
      <c r="E36" s="333">
        <v>2</v>
      </c>
      <c r="F36" s="334">
        <v>1</v>
      </c>
      <c r="G36" s="335" t="s">
        <v>491</v>
      </c>
      <c r="H36" s="334">
        <v>1</v>
      </c>
      <c r="I36" s="196" t="s">
        <v>491</v>
      </c>
      <c r="J36" s="196" t="s">
        <v>491</v>
      </c>
      <c r="K36" s="141" t="s">
        <v>491</v>
      </c>
      <c r="L36" s="141" t="s">
        <v>491</v>
      </c>
      <c r="M36" s="141" t="s">
        <v>491</v>
      </c>
    </row>
    <row r="37" spans="1:13" s="2" customFormat="1" ht="9.75" customHeight="1">
      <c r="A37" s="339"/>
      <c r="B37" s="340" t="s">
        <v>704</v>
      </c>
      <c r="D37" s="35" t="s">
        <v>452</v>
      </c>
      <c r="E37" s="341">
        <v>230</v>
      </c>
      <c r="F37" s="342">
        <v>115</v>
      </c>
      <c r="G37" s="343" t="s">
        <v>491</v>
      </c>
      <c r="H37" s="342">
        <v>100</v>
      </c>
      <c r="I37" s="344">
        <v>4</v>
      </c>
      <c r="J37" s="344">
        <v>5</v>
      </c>
      <c r="K37" s="345">
        <v>15</v>
      </c>
      <c r="L37" s="346" t="s">
        <v>491</v>
      </c>
      <c r="M37" s="346" t="s">
        <v>491</v>
      </c>
    </row>
    <row r="38" spans="1:13" s="2" customFormat="1" ht="9.75" customHeight="1">
      <c r="A38" s="339"/>
      <c r="B38" s="340"/>
      <c r="D38" s="35" t="s">
        <v>453</v>
      </c>
      <c r="E38" s="341">
        <v>125</v>
      </c>
      <c r="F38" s="342">
        <v>51</v>
      </c>
      <c r="G38" s="343" t="s">
        <v>491</v>
      </c>
      <c r="H38" s="342">
        <v>73</v>
      </c>
      <c r="I38" s="344">
        <v>4</v>
      </c>
      <c r="J38" s="344">
        <v>2</v>
      </c>
      <c r="K38" s="345">
        <v>1</v>
      </c>
      <c r="L38" s="346" t="s">
        <v>491</v>
      </c>
      <c r="M38" s="346" t="s">
        <v>491</v>
      </c>
    </row>
    <row r="39" spans="1:13" s="2" customFormat="1" ht="9.75" customHeight="1">
      <c r="A39" s="339"/>
      <c r="B39" s="340"/>
      <c r="D39" s="35"/>
      <c r="E39" s="341"/>
      <c r="F39" s="342"/>
      <c r="G39" s="335"/>
      <c r="H39" s="342"/>
      <c r="I39" s="344"/>
      <c r="J39" s="344"/>
      <c r="K39" s="345"/>
      <c r="L39" s="141"/>
      <c r="M39" s="141"/>
    </row>
    <row r="40" spans="1:13" s="1" customFormat="1" ht="9.75" customHeight="1">
      <c r="A40" s="332">
        <v>301</v>
      </c>
      <c r="B40" s="338" t="s">
        <v>705</v>
      </c>
      <c r="D40" s="28" t="s">
        <v>452</v>
      </c>
      <c r="E40" s="333">
        <v>379</v>
      </c>
      <c r="F40" s="334">
        <v>263</v>
      </c>
      <c r="G40" s="334">
        <v>4</v>
      </c>
      <c r="H40" s="334">
        <v>103</v>
      </c>
      <c r="I40" s="196" t="s">
        <v>491</v>
      </c>
      <c r="J40" s="336">
        <v>1</v>
      </c>
      <c r="K40" s="337">
        <v>13</v>
      </c>
      <c r="L40" s="141" t="s">
        <v>491</v>
      </c>
      <c r="M40" s="336">
        <v>1</v>
      </c>
    </row>
    <row r="41" spans="1:13" s="1" customFormat="1" ht="9.75" customHeight="1">
      <c r="A41" s="332"/>
      <c r="B41" s="338"/>
      <c r="D41" s="28" t="s">
        <v>453</v>
      </c>
      <c r="E41" s="333">
        <v>168</v>
      </c>
      <c r="F41" s="334">
        <v>92</v>
      </c>
      <c r="G41" s="334">
        <v>2</v>
      </c>
      <c r="H41" s="334">
        <v>72</v>
      </c>
      <c r="I41" s="196" t="s">
        <v>491</v>
      </c>
      <c r="J41" s="196" t="s">
        <v>491</v>
      </c>
      <c r="K41" s="337">
        <v>4</v>
      </c>
      <c r="L41" s="141" t="s">
        <v>491</v>
      </c>
      <c r="M41" s="141" t="s">
        <v>491</v>
      </c>
    </row>
    <row r="42" spans="1:13" s="1" customFormat="1" ht="9.75" customHeight="1">
      <c r="A42" s="332">
        <v>304</v>
      </c>
      <c r="B42" s="338" t="s">
        <v>706</v>
      </c>
      <c r="D42" s="28" t="s">
        <v>452</v>
      </c>
      <c r="E42" s="333">
        <v>746</v>
      </c>
      <c r="F42" s="334">
        <v>364</v>
      </c>
      <c r="G42" s="334">
        <v>45</v>
      </c>
      <c r="H42" s="334">
        <v>337</v>
      </c>
      <c r="I42" s="336">
        <v>17</v>
      </c>
      <c r="J42" s="336">
        <v>13</v>
      </c>
      <c r="K42" s="337">
        <v>45</v>
      </c>
      <c r="L42" s="141" t="s">
        <v>491</v>
      </c>
      <c r="M42" s="336">
        <v>1</v>
      </c>
    </row>
    <row r="43" spans="1:13" s="1" customFormat="1" ht="9.75" customHeight="1">
      <c r="A43" s="332"/>
      <c r="B43" s="338"/>
      <c r="D43" s="28" t="s">
        <v>453</v>
      </c>
      <c r="E43" s="333">
        <v>410</v>
      </c>
      <c r="F43" s="334">
        <v>177</v>
      </c>
      <c r="G43" s="334">
        <v>30</v>
      </c>
      <c r="H43" s="334">
        <v>219</v>
      </c>
      <c r="I43" s="336">
        <v>9</v>
      </c>
      <c r="J43" s="336">
        <v>6</v>
      </c>
      <c r="K43" s="337">
        <v>14</v>
      </c>
      <c r="L43" s="141" t="s">
        <v>491</v>
      </c>
      <c r="M43" s="336">
        <v>1</v>
      </c>
    </row>
    <row r="44" spans="1:13" s="1" customFormat="1" ht="9.75" customHeight="1">
      <c r="A44" s="332">
        <v>307</v>
      </c>
      <c r="B44" s="338" t="s">
        <v>707</v>
      </c>
      <c r="D44" s="28" t="s">
        <v>452</v>
      </c>
      <c r="E44" s="333">
        <v>18</v>
      </c>
      <c r="F44" s="334">
        <v>17</v>
      </c>
      <c r="G44" s="335" t="s">
        <v>491</v>
      </c>
      <c r="H44" s="334">
        <v>1</v>
      </c>
      <c r="I44" s="196" t="s">
        <v>491</v>
      </c>
      <c r="J44" s="196" t="s">
        <v>491</v>
      </c>
      <c r="K44" s="141" t="s">
        <v>491</v>
      </c>
      <c r="L44" s="141" t="s">
        <v>491</v>
      </c>
      <c r="M44" s="141" t="s">
        <v>491</v>
      </c>
    </row>
    <row r="45" spans="1:13" s="1" customFormat="1" ht="9.75" customHeight="1">
      <c r="A45" s="332"/>
      <c r="B45" s="338"/>
      <c r="D45" s="28" t="s">
        <v>453</v>
      </c>
      <c r="E45" s="333">
        <v>6</v>
      </c>
      <c r="F45" s="334">
        <v>5</v>
      </c>
      <c r="G45" s="335" t="s">
        <v>491</v>
      </c>
      <c r="H45" s="334">
        <v>1</v>
      </c>
      <c r="I45" s="196" t="s">
        <v>491</v>
      </c>
      <c r="J45" s="196" t="s">
        <v>491</v>
      </c>
      <c r="K45" s="141" t="s">
        <v>491</v>
      </c>
      <c r="L45" s="141" t="s">
        <v>491</v>
      </c>
      <c r="M45" s="141" t="s">
        <v>491</v>
      </c>
    </row>
    <row r="46" spans="1:13" s="1" customFormat="1" ht="9.75" customHeight="1">
      <c r="A46" s="332">
        <v>309</v>
      </c>
      <c r="B46" s="338" t="s">
        <v>294</v>
      </c>
      <c r="D46" s="28" t="s">
        <v>452</v>
      </c>
      <c r="E46" s="333">
        <v>260</v>
      </c>
      <c r="F46" s="334">
        <v>71</v>
      </c>
      <c r="G46" s="335" t="s">
        <v>491</v>
      </c>
      <c r="H46" s="334">
        <v>185</v>
      </c>
      <c r="I46" s="196" t="s">
        <v>491</v>
      </c>
      <c r="J46" s="196" t="s">
        <v>491</v>
      </c>
      <c r="K46" s="337">
        <v>4</v>
      </c>
      <c r="L46" s="141" t="s">
        <v>491</v>
      </c>
      <c r="M46" s="141" t="s">
        <v>491</v>
      </c>
    </row>
    <row r="47" spans="1:13" s="1" customFormat="1" ht="9.75" customHeight="1">
      <c r="A47" s="332"/>
      <c r="B47" s="338"/>
      <c r="D47" s="28" t="s">
        <v>453</v>
      </c>
      <c r="E47" s="333">
        <v>202</v>
      </c>
      <c r="F47" s="334">
        <v>50</v>
      </c>
      <c r="G47" s="335" t="s">
        <v>491</v>
      </c>
      <c r="H47" s="334">
        <v>152</v>
      </c>
      <c r="I47" s="196" t="s">
        <v>491</v>
      </c>
      <c r="J47" s="196" t="s">
        <v>491</v>
      </c>
      <c r="K47" s="141" t="s">
        <v>491</v>
      </c>
      <c r="L47" s="141" t="s">
        <v>491</v>
      </c>
      <c r="M47" s="141" t="s">
        <v>491</v>
      </c>
    </row>
    <row r="48" spans="1:13" s="1" customFormat="1" ht="9.75" customHeight="1">
      <c r="A48" s="332">
        <v>310</v>
      </c>
      <c r="B48" s="338" t="s">
        <v>708</v>
      </c>
      <c r="D48" s="28" t="s">
        <v>452</v>
      </c>
      <c r="E48" s="333">
        <v>75</v>
      </c>
      <c r="F48" s="334">
        <v>57</v>
      </c>
      <c r="G48" s="335" t="s">
        <v>491</v>
      </c>
      <c r="H48" s="334">
        <v>18</v>
      </c>
      <c r="I48" s="196" t="s">
        <v>491</v>
      </c>
      <c r="J48" s="196" t="s">
        <v>491</v>
      </c>
      <c r="K48" s="141" t="s">
        <v>491</v>
      </c>
      <c r="L48" s="141" t="s">
        <v>491</v>
      </c>
      <c r="M48" s="141" t="s">
        <v>491</v>
      </c>
    </row>
    <row r="49" spans="1:13" s="1" customFormat="1" ht="9.75" customHeight="1">
      <c r="A49" s="332"/>
      <c r="B49" s="338"/>
      <c r="D49" s="28" t="s">
        <v>453</v>
      </c>
      <c r="E49" s="333">
        <v>27</v>
      </c>
      <c r="F49" s="334">
        <v>17</v>
      </c>
      <c r="G49" s="335" t="s">
        <v>491</v>
      </c>
      <c r="H49" s="334">
        <v>10</v>
      </c>
      <c r="I49" s="196" t="s">
        <v>491</v>
      </c>
      <c r="J49" s="196" t="s">
        <v>491</v>
      </c>
      <c r="K49" s="141" t="s">
        <v>491</v>
      </c>
      <c r="L49" s="141" t="s">
        <v>491</v>
      </c>
      <c r="M49" s="141" t="s">
        <v>491</v>
      </c>
    </row>
    <row r="50" spans="1:13" s="1" customFormat="1" ht="9.75" customHeight="1">
      <c r="A50" s="332">
        <v>311</v>
      </c>
      <c r="B50" s="338" t="s">
        <v>709</v>
      </c>
      <c r="D50" s="28" t="s">
        <v>452</v>
      </c>
      <c r="E50" s="333">
        <v>323</v>
      </c>
      <c r="F50" s="334">
        <v>273</v>
      </c>
      <c r="G50" s="334">
        <v>179</v>
      </c>
      <c r="H50" s="334">
        <v>15</v>
      </c>
      <c r="I50" s="196" t="s">
        <v>491</v>
      </c>
      <c r="J50" s="196" t="s">
        <v>491</v>
      </c>
      <c r="K50" s="337">
        <v>35</v>
      </c>
      <c r="L50" s="141" t="s">
        <v>491</v>
      </c>
      <c r="M50" s="141" t="s">
        <v>491</v>
      </c>
    </row>
    <row r="51" spans="1:13" s="1" customFormat="1" ht="9.75" customHeight="1">
      <c r="A51" s="332"/>
      <c r="B51" s="338"/>
      <c r="C51" s="1" t="s">
        <v>710</v>
      </c>
      <c r="D51" s="28" t="s">
        <v>453</v>
      </c>
      <c r="E51" s="333">
        <v>85</v>
      </c>
      <c r="F51" s="334">
        <v>63</v>
      </c>
      <c r="G51" s="334">
        <v>51</v>
      </c>
      <c r="H51" s="334">
        <v>13</v>
      </c>
      <c r="I51" s="196" t="s">
        <v>491</v>
      </c>
      <c r="J51" s="196" t="s">
        <v>491</v>
      </c>
      <c r="K51" s="337">
        <v>9</v>
      </c>
      <c r="L51" s="141" t="s">
        <v>491</v>
      </c>
      <c r="M51" s="141" t="s">
        <v>491</v>
      </c>
    </row>
    <row r="52" spans="1:13" s="1" customFormat="1" ht="9.75" customHeight="1">
      <c r="A52" s="332">
        <v>312</v>
      </c>
      <c r="B52" s="338" t="s">
        <v>711</v>
      </c>
      <c r="D52" s="28" t="s">
        <v>452</v>
      </c>
      <c r="E52" s="333">
        <v>26</v>
      </c>
      <c r="F52" s="334">
        <v>17</v>
      </c>
      <c r="G52" s="335" t="s">
        <v>491</v>
      </c>
      <c r="H52" s="334">
        <v>9</v>
      </c>
      <c r="I52" s="196" t="s">
        <v>491</v>
      </c>
      <c r="J52" s="196" t="s">
        <v>491</v>
      </c>
      <c r="K52" s="141" t="s">
        <v>491</v>
      </c>
      <c r="L52" s="141" t="s">
        <v>491</v>
      </c>
      <c r="M52" s="141" t="s">
        <v>491</v>
      </c>
    </row>
    <row r="53" spans="1:13" s="1" customFormat="1" ht="9.75" customHeight="1">
      <c r="A53" s="332"/>
      <c r="B53" s="338"/>
      <c r="C53" s="1" t="s">
        <v>712</v>
      </c>
      <c r="D53" s="28" t="s">
        <v>453</v>
      </c>
      <c r="E53" s="333">
        <v>11</v>
      </c>
      <c r="F53" s="334">
        <v>2</v>
      </c>
      <c r="G53" s="335" t="s">
        <v>491</v>
      </c>
      <c r="H53" s="334">
        <v>9</v>
      </c>
      <c r="I53" s="196" t="s">
        <v>491</v>
      </c>
      <c r="J53" s="196" t="s">
        <v>491</v>
      </c>
      <c r="K53" s="141" t="s">
        <v>491</v>
      </c>
      <c r="L53" s="141" t="s">
        <v>491</v>
      </c>
      <c r="M53" s="141" t="s">
        <v>491</v>
      </c>
    </row>
    <row r="54" spans="1:13" s="1" customFormat="1" ht="9.75" customHeight="1">
      <c r="A54" s="332">
        <v>313</v>
      </c>
      <c r="B54" s="338" t="s">
        <v>713</v>
      </c>
      <c r="D54" s="28" t="s">
        <v>452</v>
      </c>
      <c r="E54" s="333">
        <v>589</v>
      </c>
      <c r="F54" s="334">
        <v>444</v>
      </c>
      <c r="G54" s="335" t="s">
        <v>491</v>
      </c>
      <c r="H54" s="334">
        <v>136</v>
      </c>
      <c r="I54" s="196" t="s">
        <v>491</v>
      </c>
      <c r="J54" s="336">
        <v>11</v>
      </c>
      <c r="K54" s="337">
        <v>9</v>
      </c>
      <c r="L54" s="141" t="s">
        <v>491</v>
      </c>
      <c r="M54" s="141" t="s">
        <v>491</v>
      </c>
    </row>
    <row r="55" spans="1:13" s="1" customFormat="1" ht="9.75" customHeight="1">
      <c r="A55" s="332"/>
      <c r="B55" s="338"/>
      <c r="D55" s="28" t="s">
        <v>453</v>
      </c>
      <c r="E55" s="333">
        <v>152</v>
      </c>
      <c r="F55" s="334">
        <v>77</v>
      </c>
      <c r="G55" s="335" t="s">
        <v>491</v>
      </c>
      <c r="H55" s="334">
        <v>74</v>
      </c>
      <c r="I55" s="196" t="s">
        <v>491</v>
      </c>
      <c r="J55" s="336">
        <v>1</v>
      </c>
      <c r="K55" s="337">
        <v>1</v>
      </c>
      <c r="L55" s="141" t="s">
        <v>491</v>
      </c>
      <c r="M55" s="141" t="s">
        <v>491</v>
      </c>
    </row>
    <row r="56" spans="1:13" s="1" customFormat="1" ht="9.75" customHeight="1">
      <c r="A56" s="332">
        <v>314</v>
      </c>
      <c r="B56" s="338" t="s">
        <v>714</v>
      </c>
      <c r="D56" s="28" t="s">
        <v>452</v>
      </c>
      <c r="E56" s="333">
        <v>5996</v>
      </c>
      <c r="F56" s="334">
        <v>5425</v>
      </c>
      <c r="G56" s="335" t="s">
        <v>491</v>
      </c>
      <c r="H56" s="334">
        <v>397</v>
      </c>
      <c r="I56" s="196" t="s">
        <v>491</v>
      </c>
      <c r="J56" s="336">
        <v>1</v>
      </c>
      <c r="K56" s="337">
        <v>174</v>
      </c>
      <c r="L56" s="141" t="s">
        <v>491</v>
      </c>
      <c r="M56" s="336">
        <v>3</v>
      </c>
    </row>
    <row r="57" spans="1:13" s="1" customFormat="1" ht="9.75" customHeight="1">
      <c r="A57" s="332"/>
      <c r="B57" s="338"/>
      <c r="D57" s="28" t="s">
        <v>453</v>
      </c>
      <c r="E57" s="333">
        <v>1281</v>
      </c>
      <c r="F57" s="334">
        <v>916</v>
      </c>
      <c r="G57" s="335" t="s">
        <v>491</v>
      </c>
      <c r="H57" s="334">
        <v>322</v>
      </c>
      <c r="I57" s="196" t="s">
        <v>491</v>
      </c>
      <c r="J57" s="196" t="s">
        <v>491</v>
      </c>
      <c r="K57" s="337">
        <v>43</v>
      </c>
      <c r="L57" s="141" t="s">
        <v>491</v>
      </c>
      <c r="M57" s="141" t="s">
        <v>491</v>
      </c>
    </row>
    <row r="58" spans="1:13" s="1" customFormat="1" ht="9.75" customHeight="1">
      <c r="A58" s="332">
        <v>315</v>
      </c>
      <c r="B58" s="338" t="s">
        <v>715</v>
      </c>
      <c r="D58" s="28" t="s">
        <v>452</v>
      </c>
      <c r="E58" s="333">
        <v>652</v>
      </c>
      <c r="F58" s="334">
        <v>524</v>
      </c>
      <c r="G58" s="335" t="s">
        <v>491</v>
      </c>
      <c r="H58" s="334">
        <v>69</v>
      </c>
      <c r="I58" s="196" t="s">
        <v>491</v>
      </c>
      <c r="J58" s="196" t="s">
        <v>491</v>
      </c>
      <c r="K58" s="337">
        <v>59</v>
      </c>
      <c r="L58" s="141" t="s">
        <v>491</v>
      </c>
      <c r="M58" s="141" t="s">
        <v>491</v>
      </c>
    </row>
    <row r="59" spans="1:13" s="1" customFormat="1" ht="9.75" customHeight="1">
      <c r="A59" s="332"/>
      <c r="B59" s="338"/>
      <c r="D59" s="28" t="s">
        <v>453</v>
      </c>
      <c r="E59" s="333">
        <v>136</v>
      </c>
      <c r="F59" s="334">
        <v>99</v>
      </c>
      <c r="G59" s="335" t="s">
        <v>491</v>
      </c>
      <c r="H59" s="334">
        <v>22</v>
      </c>
      <c r="I59" s="196" t="s">
        <v>491</v>
      </c>
      <c r="J59" s="196" t="s">
        <v>491</v>
      </c>
      <c r="K59" s="337">
        <v>15</v>
      </c>
      <c r="L59" s="141" t="s">
        <v>491</v>
      </c>
      <c r="M59" s="141" t="s">
        <v>491</v>
      </c>
    </row>
    <row r="60" spans="1:13" s="1" customFormat="1" ht="9.75" customHeight="1">
      <c r="A60" s="332">
        <v>316</v>
      </c>
      <c r="B60" s="338" t="s">
        <v>716</v>
      </c>
      <c r="D60" s="28" t="s">
        <v>452</v>
      </c>
      <c r="E60" s="333">
        <v>187</v>
      </c>
      <c r="F60" s="334">
        <v>82</v>
      </c>
      <c r="G60" s="335" t="s">
        <v>491</v>
      </c>
      <c r="H60" s="334">
        <v>82</v>
      </c>
      <c r="I60" s="196" t="s">
        <v>491</v>
      </c>
      <c r="J60" s="336">
        <v>1</v>
      </c>
      <c r="K60" s="337">
        <v>23</v>
      </c>
      <c r="L60" s="141" t="s">
        <v>491</v>
      </c>
      <c r="M60" s="141" t="s">
        <v>491</v>
      </c>
    </row>
    <row r="61" spans="1:13" s="1" customFormat="1" ht="9.75" customHeight="1">
      <c r="A61" s="332"/>
      <c r="B61" s="338"/>
      <c r="D61" s="28" t="s">
        <v>453</v>
      </c>
      <c r="E61" s="333">
        <v>89</v>
      </c>
      <c r="F61" s="334">
        <v>22</v>
      </c>
      <c r="G61" s="335" t="s">
        <v>491</v>
      </c>
      <c r="H61" s="334">
        <v>62</v>
      </c>
      <c r="I61" s="196" t="s">
        <v>491</v>
      </c>
      <c r="J61" s="336">
        <v>1</v>
      </c>
      <c r="K61" s="337">
        <v>5</v>
      </c>
      <c r="L61" s="141" t="s">
        <v>491</v>
      </c>
      <c r="M61" s="141" t="s">
        <v>491</v>
      </c>
    </row>
    <row r="62" spans="1:13" s="1" customFormat="1" ht="9.75" customHeight="1">
      <c r="A62" s="332">
        <v>319</v>
      </c>
      <c r="B62" s="338" t="s">
        <v>717</v>
      </c>
      <c r="D62" s="28" t="s">
        <v>452</v>
      </c>
      <c r="E62" s="333">
        <v>28</v>
      </c>
      <c r="F62" s="334">
        <v>12</v>
      </c>
      <c r="G62" s="335" t="s">
        <v>491</v>
      </c>
      <c r="H62" s="334">
        <v>8</v>
      </c>
      <c r="I62" s="336">
        <v>2</v>
      </c>
      <c r="J62" s="196" t="s">
        <v>491</v>
      </c>
      <c r="K62" s="337">
        <v>8</v>
      </c>
      <c r="L62" s="141" t="s">
        <v>491</v>
      </c>
      <c r="M62" s="141" t="s">
        <v>491</v>
      </c>
    </row>
    <row r="63" spans="1:13" s="1" customFormat="1" ht="9.75" customHeight="1">
      <c r="A63" s="332"/>
      <c r="B63" s="338"/>
      <c r="D63" s="28" t="s">
        <v>453</v>
      </c>
      <c r="E63" s="333">
        <v>8</v>
      </c>
      <c r="F63" s="334">
        <v>1</v>
      </c>
      <c r="G63" s="335" t="s">
        <v>491</v>
      </c>
      <c r="H63" s="334">
        <v>4</v>
      </c>
      <c r="I63" s="336">
        <v>2</v>
      </c>
      <c r="J63" s="196" t="s">
        <v>491</v>
      </c>
      <c r="K63" s="337">
        <v>3</v>
      </c>
      <c r="L63" s="141" t="s">
        <v>491</v>
      </c>
      <c r="M63" s="141" t="s">
        <v>491</v>
      </c>
    </row>
    <row r="64" spans="1:13" s="1" customFormat="1" ht="9.75" customHeight="1">
      <c r="A64" s="332">
        <v>323</v>
      </c>
      <c r="B64" s="338" t="s">
        <v>718</v>
      </c>
      <c r="D64" s="28" t="s">
        <v>452</v>
      </c>
      <c r="E64" s="333">
        <v>296</v>
      </c>
      <c r="F64" s="334">
        <v>65</v>
      </c>
      <c r="G64" s="334">
        <v>8</v>
      </c>
      <c r="H64" s="334">
        <v>201</v>
      </c>
      <c r="I64" s="336">
        <v>112</v>
      </c>
      <c r="J64" s="336">
        <v>1</v>
      </c>
      <c r="K64" s="337">
        <v>30</v>
      </c>
      <c r="L64" s="141" t="s">
        <v>491</v>
      </c>
      <c r="M64" s="141" t="s">
        <v>491</v>
      </c>
    </row>
    <row r="65" spans="1:13" s="1" customFormat="1" ht="9.75" customHeight="1">
      <c r="A65" s="332"/>
      <c r="B65" s="338"/>
      <c r="D65" s="28" t="s">
        <v>453</v>
      </c>
      <c r="E65" s="333">
        <v>130</v>
      </c>
      <c r="F65" s="334">
        <v>13</v>
      </c>
      <c r="G65" s="334">
        <v>2</v>
      </c>
      <c r="H65" s="334">
        <v>108</v>
      </c>
      <c r="I65" s="336">
        <v>45</v>
      </c>
      <c r="J65" s="336">
        <v>1</v>
      </c>
      <c r="K65" s="337">
        <v>9</v>
      </c>
      <c r="L65" s="141" t="s">
        <v>491</v>
      </c>
      <c r="M65" s="141" t="s">
        <v>491</v>
      </c>
    </row>
    <row r="66" spans="1:13" s="1" customFormat="1" ht="9.75" customHeight="1">
      <c r="A66" s="332">
        <v>324</v>
      </c>
      <c r="B66" s="338" t="s">
        <v>719</v>
      </c>
      <c r="D66" s="28" t="s">
        <v>452</v>
      </c>
      <c r="E66" s="333">
        <v>748</v>
      </c>
      <c r="F66" s="334">
        <v>292</v>
      </c>
      <c r="G66" s="335" t="s">
        <v>491</v>
      </c>
      <c r="H66" s="334">
        <v>300</v>
      </c>
      <c r="I66" s="196" t="s">
        <v>491</v>
      </c>
      <c r="J66" s="336">
        <v>7</v>
      </c>
      <c r="K66" s="337">
        <v>156</v>
      </c>
      <c r="L66" s="141" t="s">
        <v>491</v>
      </c>
      <c r="M66" s="141" t="s">
        <v>491</v>
      </c>
    </row>
    <row r="67" spans="1:13" s="1" customFormat="1" ht="9.75" customHeight="1">
      <c r="A67" s="332"/>
      <c r="B67" s="338"/>
      <c r="D67" s="28" t="s">
        <v>453</v>
      </c>
      <c r="E67" s="333">
        <v>270</v>
      </c>
      <c r="F67" s="334">
        <v>85</v>
      </c>
      <c r="G67" s="335" t="s">
        <v>491</v>
      </c>
      <c r="H67" s="334">
        <v>183</v>
      </c>
      <c r="I67" s="196" t="s">
        <v>491</v>
      </c>
      <c r="J67" s="336">
        <v>3</v>
      </c>
      <c r="K67" s="337">
        <v>2</v>
      </c>
      <c r="L67" s="141" t="s">
        <v>491</v>
      </c>
      <c r="M67" s="141" t="s">
        <v>491</v>
      </c>
    </row>
    <row r="68" spans="1:13" s="2" customFormat="1" ht="9.75" customHeight="1">
      <c r="A68" s="198"/>
      <c r="B68" s="2" t="s">
        <v>720</v>
      </c>
      <c r="D68" s="35" t="s">
        <v>452</v>
      </c>
      <c r="E68" s="341">
        <v>10323</v>
      </c>
      <c r="F68" s="342">
        <v>7906</v>
      </c>
      <c r="G68" s="342">
        <v>236</v>
      </c>
      <c r="H68" s="342">
        <v>1861</v>
      </c>
      <c r="I68" s="344">
        <v>131</v>
      </c>
      <c r="J68" s="344">
        <v>35</v>
      </c>
      <c r="K68" s="345">
        <v>556</v>
      </c>
      <c r="L68" s="347" t="s">
        <v>491</v>
      </c>
      <c r="M68" s="344">
        <v>5</v>
      </c>
    </row>
    <row r="69" spans="1:13" s="2" customFormat="1" ht="9.75" customHeight="1">
      <c r="A69" s="198"/>
      <c r="D69" s="35" t="s">
        <v>453</v>
      </c>
      <c r="E69" s="341">
        <v>2975</v>
      </c>
      <c r="F69" s="342">
        <v>1619</v>
      </c>
      <c r="G69" s="342">
        <v>85</v>
      </c>
      <c r="H69" s="342">
        <v>1251</v>
      </c>
      <c r="I69" s="344">
        <v>56</v>
      </c>
      <c r="J69" s="344">
        <v>12</v>
      </c>
      <c r="K69" s="345">
        <v>105</v>
      </c>
      <c r="L69" s="347" t="s">
        <v>491</v>
      </c>
      <c r="M69" s="344">
        <v>1</v>
      </c>
    </row>
    <row r="70" spans="1:13" s="2" customFormat="1" ht="9.75" customHeight="1">
      <c r="A70" s="198"/>
      <c r="D70" s="35"/>
      <c r="E70" s="341"/>
      <c r="F70" s="342"/>
      <c r="G70" s="342"/>
      <c r="H70" s="342"/>
      <c r="I70" s="344"/>
      <c r="J70" s="344"/>
      <c r="K70" s="345"/>
      <c r="L70" s="348"/>
      <c r="M70" s="348"/>
    </row>
    <row r="71" spans="1:13" s="1" customFormat="1" ht="11.25">
      <c r="A71" s="332">
        <v>401</v>
      </c>
      <c r="B71" s="1" t="s">
        <v>721</v>
      </c>
      <c r="D71" s="28" t="s">
        <v>452</v>
      </c>
      <c r="E71" s="333">
        <v>163</v>
      </c>
      <c r="F71" s="334">
        <v>107</v>
      </c>
      <c r="G71" s="335" t="s">
        <v>491</v>
      </c>
      <c r="H71" s="334">
        <v>48</v>
      </c>
      <c r="I71" s="336">
        <v>6</v>
      </c>
      <c r="J71" s="196" t="s">
        <v>491</v>
      </c>
      <c r="K71" s="337">
        <v>8</v>
      </c>
      <c r="L71" s="141" t="s">
        <v>491</v>
      </c>
      <c r="M71" s="336">
        <v>1</v>
      </c>
    </row>
    <row r="72" spans="1:13" s="1" customFormat="1" ht="11.25">
      <c r="A72" s="85"/>
      <c r="D72" s="28" t="s">
        <v>453</v>
      </c>
      <c r="E72" s="333">
        <v>87</v>
      </c>
      <c r="F72" s="334">
        <v>46</v>
      </c>
      <c r="G72" s="335" t="s">
        <v>491</v>
      </c>
      <c r="H72" s="334">
        <v>39</v>
      </c>
      <c r="I72" s="336">
        <v>6</v>
      </c>
      <c r="J72" s="196" t="s">
        <v>491</v>
      </c>
      <c r="K72" s="337">
        <v>2</v>
      </c>
      <c r="L72" s="141" t="s">
        <v>491</v>
      </c>
      <c r="M72" s="141" t="s">
        <v>491</v>
      </c>
    </row>
    <row r="73" spans="1:13" s="1" customFormat="1" ht="11.25">
      <c r="A73" s="332">
        <v>403</v>
      </c>
      <c r="B73" s="1" t="s">
        <v>722</v>
      </c>
      <c r="D73" s="28" t="s">
        <v>452</v>
      </c>
      <c r="E73" s="333">
        <v>325</v>
      </c>
      <c r="F73" s="334">
        <v>159</v>
      </c>
      <c r="G73" s="335" t="s">
        <v>491</v>
      </c>
      <c r="H73" s="334">
        <v>164</v>
      </c>
      <c r="I73" s="336">
        <v>39</v>
      </c>
      <c r="J73" s="336">
        <v>3</v>
      </c>
      <c r="K73" s="337">
        <v>2</v>
      </c>
      <c r="L73" s="141" t="s">
        <v>491</v>
      </c>
      <c r="M73" s="141" t="s">
        <v>491</v>
      </c>
    </row>
    <row r="74" spans="1:13" s="1" customFormat="1" ht="11.25">
      <c r="A74" s="85"/>
      <c r="D74" s="28" t="s">
        <v>453</v>
      </c>
      <c r="E74" s="333">
        <v>223</v>
      </c>
      <c r="F74" s="334">
        <v>84</v>
      </c>
      <c r="G74" s="335" t="s">
        <v>491</v>
      </c>
      <c r="H74" s="334">
        <v>139</v>
      </c>
      <c r="I74" s="336">
        <v>39</v>
      </c>
      <c r="J74" s="336">
        <v>2</v>
      </c>
      <c r="K74" s="141" t="s">
        <v>491</v>
      </c>
      <c r="L74" s="141" t="s">
        <v>491</v>
      </c>
      <c r="M74" s="141" t="s">
        <v>491</v>
      </c>
    </row>
    <row r="75" spans="1:13" s="1" customFormat="1" ht="11.25">
      <c r="A75" s="332">
        <v>406</v>
      </c>
      <c r="B75" s="1" t="s">
        <v>647</v>
      </c>
      <c r="C75" s="24"/>
      <c r="D75" s="28" t="s">
        <v>452</v>
      </c>
      <c r="E75" s="333">
        <v>990</v>
      </c>
      <c r="F75" s="334">
        <v>611</v>
      </c>
      <c r="G75" s="335" t="s">
        <v>491</v>
      </c>
      <c r="H75" s="334">
        <v>379</v>
      </c>
      <c r="I75" s="336">
        <v>36</v>
      </c>
      <c r="J75" s="336">
        <v>4</v>
      </c>
      <c r="K75" s="141" t="s">
        <v>491</v>
      </c>
      <c r="L75" s="141" t="s">
        <v>491</v>
      </c>
      <c r="M75" s="141" t="s">
        <v>491</v>
      </c>
    </row>
    <row r="76" spans="1:13" s="1" customFormat="1" ht="11.25">
      <c r="A76" s="332"/>
      <c r="C76" s="24"/>
      <c r="D76" s="28" t="s">
        <v>453</v>
      </c>
      <c r="E76" s="333">
        <v>850</v>
      </c>
      <c r="F76" s="334">
        <v>526</v>
      </c>
      <c r="G76" s="335" t="s">
        <v>491</v>
      </c>
      <c r="H76" s="334">
        <v>324</v>
      </c>
      <c r="I76" s="336">
        <v>32</v>
      </c>
      <c r="J76" s="336">
        <v>4</v>
      </c>
      <c r="K76" s="141" t="s">
        <v>491</v>
      </c>
      <c r="L76" s="141" t="s">
        <v>491</v>
      </c>
      <c r="M76" s="141" t="s">
        <v>491</v>
      </c>
    </row>
    <row r="77" s="1" customFormat="1" ht="11.25"/>
    <row r="78" spans="1:13" s="1" customFormat="1" ht="12.75">
      <c r="A78" s="4" t="str">
        <f>"- 25 -"</f>
        <v>- 25 -</v>
      </c>
      <c r="B78" s="54"/>
      <c r="C78" s="54"/>
      <c r="D78" s="54"/>
      <c r="E78" s="54"/>
      <c r="F78" s="54"/>
      <c r="G78" s="54"/>
      <c r="H78" s="54"/>
      <c r="I78" s="54"/>
      <c r="J78" s="54"/>
      <c r="K78" s="54"/>
      <c r="L78" s="54"/>
      <c r="M78" s="54"/>
    </row>
    <row r="79" spans="1:13" s="1" customFormat="1" ht="9.75" customHeight="1">
      <c r="A79"/>
      <c r="B79" s="4"/>
      <c r="C79" s="4"/>
      <c r="D79" s="4"/>
      <c r="E79" s="4"/>
      <c r="F79" s="4"/>
      <c r="G79" s="4"/>
      <c r="H79" s="4"/>
      <c r="I79" s="4"/>
      <c r="J79" s="4"/>
      <c r="K79" s="4"/>
      <c r="L79" s="4"/>
      <c r="M79" s="4"/>
    </row>
    <row r="80" s="1" customFormat="1" ht="9.75" customHeight="1"/>
    <row r="81" spans="1:13" s="149" customFormat="1" ht="12" customHeight="1">
      <c r="A81" s="766" t="s">
        <v>723</v>
      </c>
      <c r="B81" s="766"/>
      <c r="C81" s="766"/>
      <c r="D81" s="766"/>
      <c r="E81" s="766"/>
      <c r="F81" s="766"/>
      <c r="G81" s="766"/>
      <c r="H81" s="766"/>
      <c r="I81" s="766"/>
      <c r="J81" s="766"/>
      <c r="K81" s="766"/>
      <c r="L81" s="766"/>
      <c r="M81" s="766"/>
    </row>
    <row r="82" spans="1:13" s="149" customFormat="1" ht="12" customHeight="1">
      <c r="A82" s="766" t="s">
        <v>724</v>
      </c>
      <c r="B82" s="766"/>
      <c r="C82" s="766"/>
      <c r="D82" s="766"/>
      <c r="E82" s="766"/>
      <c r="F82" s="766"/>
      <c r="G82" s="766"/>
      <c r="H82" s="766"/>
      <c r="I82" s="766"/>
      <c r="J82" s="766"/>
      <c r="K82" s="766"/>
      <c r="L82" s="766"/>
      <c r="M82" s="766"/>
    </row>
    <row r="83" s="1" customFormat="1" ht="9.75" customHeight="1"/>
    <row r="84" spans="1:13" s="1" customFormat="1" ht="9.75" customHeight="1" thickBot="1">
      <c r="A84" s="23"/>
      <c r="B84" s="23"/>
      <c r="C84" s="23"/>
      <c r="D84" s="23"/>
      <c r="E84" s="23"/>
      <c r="F84" s="23"/>
      <c r="G84" s="23"/>
      <c r="H84" s="23"/>
      <c r="I84" s="23"/>
      <c r="J84" s="23"/>
      <c r="K84" s="23"/>
      <c r="L84" s="23"/>
      <c r="M84" s="23"/>
    </row>
    <row r="85" spans="1:14" s="1" customFormat="1" ht="9.75" customHeight="1">
      <c r="A85" s="314"/>
      <c r="B85" s="315"/>
      <c r="C85" s="315"/>
      <c r="D85" s="316"/>
      <c r="E85" s="764" t="s">
        <v>678</v>
      </c>
      <c r="F85" s="107" t="s">
        <v>679</v>
      </c>
      <c r="G85" s="317"/>
      <c r="H85" s="116"/>
      <c r="I85" s="318"/>
      <c r="J85" s="109"/>
      <c r="K85" s="107"/>
      <c r="L85" s="107"/>
      <c r="M85" s="107"/>
      <c r="N85" s="24"/>
    </row>
    <row r="86" spans="1:14" s="1" customFormat="1" ht="11.25">
      <c r="A86" s="758" t="s">
        <v>680</v>
      </c>
      <c r="B86" s="752" t="s">
        <v>681</v>
      </c>
      <c r="C86" s="753"/>
      <c r="D86" s="754"/>
      <c r="E86" s="765"/>
      <c r="F86" s="324" t="s">
        <v>429</v>
      </c>
      <c r="G86" s="325"/>
      <c r="H86" s="315"/>
      <c r="I86" s="315"/>
      <c r="J86" s="326"/>
      <c r="K86" s="315"/>
      <c r="L86" s="315"/>
      <c r="M86" s="315"/>
      <c r="N86" s="24"/>
    </row>
    <row r="87" spans="1:14" s="1" customFormat="1" ht="11.25">
      <c r="A87" s="759"/>
      <c r="C87" s="107"/>
      <c r="D87" s="112"/>
      <c r="E87" s="765"/>
      <c r="F87" s="239" t="s">
        <v>682</v>
      </c>
      <c r="G87" s="239" t="s">
        <v>683</v>
      </c>
      <c r="H87" s="239" t="s">
        <v>682</v>
      </c>
      <c r="I87" s="327" t="s">
        <v>403</v>
      </c>
      <c r="J87" s="328"/>
      <c r="K87" s="239" t="s">
        <v>682</v>
      </c>
      <c r="L87" s="327" t="s">
        <v>403</v>
      </c>
      <c r="M87" s="329"/>
      <c r="N87" s="50"/>
    </row>
    <row r="88" spans="1:14" s="1" customFormat="1" ht="12.75" customHeight="1">
      <c r="A88" s="759"/>
      <c r="B88" s="755" t="s">
        <v>443</v>
      </c>
      <c r="C88" s="760"/>
      <c r="D88" s="757"/>
      <c r="E88" s="765"/>
      <c r="F88" s="761"/>
      <c r="G88" s="761"/>
      <c r="H88" s="761"/>
      <c r="I88" s="239" t="s">
        <v>684</v>
      </c>
      <c r="J88" s="762" t="s">
        <v>685</v>
      </c>
      <c r="K88" s="761"/>
      <c r="L88" s="239" t="s">
        <v>684</v>
      </c>
      <c r="M88" s="762" t="s">
        <v>685</v>
      </c>
      <c r="N88" s="50"/>
    </row>
    <row r="89" spans="1:14" s="1" customFormat="1" ht="11.25" customHeight="1">
      <c r="A89" s="759"/>
      <c r="B89" s="107" t="s">
        <v>447</v>
      </c>
      <c r="C89" s="107"/>
      <c r="D89" s="112"/>
      <c r="E89" s="765"/>
      <c r="F89" s="761"/>
      <c r="G89" s="761"/>
      <c r="H89" s="761"/>
      <c r="I89" s="761"/>
      <c r="J89" s="763"/>
      <c r="K89" s="761"/>
      <c r="L89" s="761"/>
      <c r="M89" s="763"/>
      <c r="N89" s="50"/>
    </row>
    <row r="90" spans="1:14" s="1" customFormat="1" ht="11.25" customHeight="1" thickBot="1">
      <c r="A90" s="330"/>
      <c r="C90" s="107"/>
      <c r="D90" s="112"/>
      <c r="E90" s="765"/>
      <c r="F90" s="761"/>
      <c r="G90" s="761"/>
      <c r="H90" s="761"/>
      <c r="I90" s="761"/>
      <c r="J90" s="763"/>
      <c r="K90" s="761"/>
      <c r="L90" s="761"/>
      <c r="M90" s="763"/>
      <c r="N90" s="50"/>
    </row>
    <row r="91" spans="1:13" s="1" customFormat="1" ht="9.75" customHeight="1">
      <c r="A91" s="143"/>
      <c r="B91" s="34"/>
      <c r="C91" s="34"/>
      <c r="D91" s="26"/>
      <c r="E91" s="51"/>
      <c r="F91" s="51"/>
      <c r="G91" s="51"/>
      <c r="H91" s="51"/>
      <c r="I91" s="51"/>
      <c r="J91" s="51"/>
      <c r="K91" s="51"/>
      <c r="L91" s="51"/>
      <c r="M91" s="51"/>
    </row>
    <row r="92" spans="1:13" s="1" customFormat="1" ht="11.25">
      <c r="A92" s="332">
        <v>407</v>
      </c>
      <c r="B92" s="1" t="s">
        <v>725</v>
      </c>
      <c r="C92" s="24"/>
      <c r="D92" s="28" t="s">
        <v>452</v>
      </c>
      <c r="E92" s="333">
        <v>2667</v>
      </c>
      <c r="F92" s="334">
        <v>1074</v>
      </c>
      <c r="G92" s="141" t="s">
        <v>491</v>
      </c>
      <c r="H92" s="334">
        <v>1593</v>
      </c>
      <c r="I92" s="196" t="s">
        <v>491</v>
      </c>
      <c r="J92" s="336">
        <v>5</v>
      </c>
      <c r="K92" s="141" t="s">
        <v>491</v>
      </c>
      <c r="L92" s="141" t="s">
        <v>491</v>
      </c>
      <c r="M92" s="141" t="s">
        <v>491</v>
      </c>
    </row>
    <row r="93" spans="1:13" s="1" customFormat="1" ht="11.25">
      <c r="A93" s="350"/>
      <c r="C93" s="24"/>
      <c r="D93" s="28" t="s">
        <v>453</v>
      </c>
      <c r="E93" s="333">
        <v>1632</v>
      </c>
      <c r="F93" s="334">
        <v>628</v>
      </c>
      <c r="G93" s="141" t="s">
        <v>491</v>
      </c>
      <c r="H93" s="334">
        <v>1004</v>
      </c>
      <c r="I93" s="196" t="s">
        <v>491</v>
      </c>
      <c r="J93" s="336">
        <v>1</v>
      </c>
      <c r="K93" s="141" t="s">
        <v>491</v>
      </c>
      <c r="L93" s="141" t="s">
        <v>491</v>
      </c>
      <c r="M93" s="141" t="s">
        <v>491</v>
      </c>
    </row>
    <row r="94" spans="1:13" s="1" customFormat="1" ht="9.75" customHeight="1">
      <c r="A94" s="332">
        <v>408</v>
      </c>
      <c r="B94" s="1" t="s">
        <v>726</v>
      </c>
      <c r="C94"/>
      <c r="D94" s="28" t="s">
        <v>452</v>
      </c>
      <c r="E94" s="333">
        <v>1372</v>
      </c>
      <c r="F94" s="310">
        <v>565</v>
      </c>
      <c r="G94" s="141" t="s">
        <v>491</v>
      </c>
      <c r="H94" s="334">
        <v>806</v>
      </c>
      <c r="I94" s="351">
        <v>1</v>
      </c>
      <c r="J94" s="352">
        <v>4</v>
      </c>
      <c r="K94" s="353">
        <v>1</v>
      </c>
      <c r="L94" s="141" t="s">
        <v>491</v>
      </c>
      <c r="M94" s="141" t="s">
        <v>491</v>
      </c>
    </row>
    <row r="95" spans="1:13" s="1" customFormat="1" ht="9.75" customHeight="1">
      <c r="A95" s="231"/>
      <c r="B95"/>
      <c r="C95"/>
      <c r="D95" s="28" t="s">
        <v>453</v>
      </c>
      <c r="E95" s="333">
        <v>1152</v>
      </c>
      <c r="F95" s="310">
        <v>488</v>
      </c>
      <c r="G95" s="141" t="s">
        <v>491</v>
      </c>
      <c r="H95" s="334">
        <v>664</v>
      </c>
      <c r="I95" s="196" t="s">
        <v>491</v>
      </c>
      <c r="J95" s="352">
        <v>2</v>
      </c>
      <c r="K95" s="141" t="s">
        <v>491</v>
      </c>
      <c r="L95" s="141" t="s">
        <v>491</v>
      </c>
      <c r="M95" s="141" t="s">
        <v>491</v>
      </c>
    </row>
    <row r="96" spans="1:13" s="1" customFormat="1" ht="9.75" customHeight="1">
      <c r="A96" s="332">
        <v>409</v>
      </c>
      <c r="B96" s="24" t="s">
        <v>650</v>
      </c>
      <c r="C96" s="24"/>
      <c r="D96" s="28" t="s">
        <v>452</v>
      </c>
      <c r="E96" s="333">
        <v>111</v>
      </c>
      <c r="F96" s="310">
        <v>27</v>
      </c>
      <c r="G96" s="141" t="s">
        <v>491</v>
      </c>
      <c r="H96" s="354">
        <v>84</v>
      </c>
      <c r="I96" s="196" t="s">
        <v>491</v>
      </c>
      <c r="J96" s="196" t="s">
        <v>491</v>
      </c>
      <c r="K96" s="141" t="s">
        <v>491</v>
      </c>
      <c r="L96" s="141" t="s">
        <v>491</v>
      </c>
      <c r="M96" s="141" t="s">
        <v>491</v>
      </c>
    </row>
    <row r="97" spans="1:13" s="1" customFormat="1" ht="9.75" customHeight="1">
      <c r="A97" s="175"/>
      <c r="B97" s="24"/>
      <c r="C97" s="24"/>
      <c r="D97" s="28" t="s">
        <v>453</v>
      </c>
      <c r="E97" s="333">
        <v>69</v>
      </c>
      <c r="F97" s="310">
        <v>14</v>
      </c>
      <c r="G97" s="141" t="s">
        <v>491</v>
      </c>
      <c r="H97" s="354">
        <v>55</v>
      </c>
      <c r="I97" s="196" t="s">
        <v>491</v>
      </c>
      <c r="J97" s="196" t="s">
        <v>491</v>
      </c>
      <c r="K97" s="141" t="s">
        <v>491</v>
      </c>
      <c r="L97" s="141" t="s">
        <v>491</v>
      </c>
      <c r="M97" s="141" t="s">
        <v>491</v>
      </c>
    </row>
    <row r="98" spans="1:13" s="1" customFormat="1" ht="9.75" customHeight="1">
      <c r="A98" s="332">
        <v>410</v>
      </c>
      <c r="B98" s="1" t="s">
        <v>727</v>
      </c>
      <c r="C98" s="24"/>
      <c r="D98" s="28" t="s">
        <v>452</v>
      </c>
      <c r="E98" s="355">
        <v>2246</v>
      </c>
      <c r="F98" s="310">
        <v>760</v>
      </c>
      <c r="G98" s="141" t="s">
        <v>491</v>
      </c>
      <c r="H98" s="354">
        <v>1486</v>
      </c>
      <c r="I98" s="196" t="s">
        <v>491</v>
      </c>
      <c r="J98" s="352">
        <v>2</v>
      </c>
      <c r="K98" s="141" t="s">
        <v>491</v>
      </c>
      <c r="L98" s="141" t="s">
        <v>491</v>
      </c>
      <c r="M98" s="141" t="s">
        <v>491</v>
      </c>
    </row>
    <row r="99" spans="1:13" s="1" customFormat="1" ht="9.75" customHeight="1">
      <c r="A99" s="332"/>
      <c r="C99" s="24"/>
      <c r="D99" s="28" t="s">
        <v>453</v>
      </c>
      <c r="E99" s="355">
        <v>1265</v>
      </c>
      <c r="F99" s="310">
        <v>412</v>
      </c>
      <c r="G99" s="141" t="s">
        <v>491</v>
      </c>
      <c r="H99" s="354">
        <v>853</v>
      </c>
      <c r="I99" s="196" t="s">
        <v>491</v>
      </c>
      <c r="J99" s="352">
        <v>2</v>
      </c>
      <c r="K99" s="141" t="s">
        <v>491</v>
      </c>
      <c r="L99" s="141" t="s">
        <v>491</v>
      </c>
      <c r="M99" s="141" t="s">
        <v>491</v>
      </c>
    </row>
    <row r="100" spans="1:13" s="1" customFormat="1" ht="9.75" customHeight="1">
      <c r="A100" s="332">
        <v>413</v>
      </c>
      <c r="B100" s="1" t="s">
        <v>728</v>
      </c>
      <c r="C100" s="24"/>
      <c r="D100" s="28" t="s">
        <v>452</v>
      </c>
      <c r="E100" s="355">
        <v>2644</v>
      </c>
      <c r="F100" s="310">
        <v>879</v>
      </c>
      <c r="G100" s="141" t="s">
        <v>491</v>
      </c>
      <c r="H100" s="354">
        <v>1765</v>
      </c>
      <c r="I100" s="196" t="s">
        <v>491</v>
      </c>
      <c r="J100" s="352">
        <v>32</v>
      </c>
      <c r="K100" s="141" t="s">
        <v>491</v>
      </c>
      <c r="L100" s="141" t="s">
        <v>491</v>
      </c>
      <c r="M100" s="141" t="s">
        <v>491</v>
      </c>
    </row>
    <row r="101" spans="1:13" s="1" customFormat="1" ht="9.75" customHeight="1">
      <c r="A101" s="332"/>
      <c r="C101" s="24"/>
      <c r="D101" s="28" t="s">
        <v>453</v>
      </c>
      <c r="E101" s="355">
        <v>1343</v>
      </c>
      <c r="F101" s="310">
        <v>501</v>
      </c>
      <c r="G101" s="141" t="s">
        <v>491</v>
      </c>
      <c r="H101" s="354">
        <v>842</v>
      </c>
      <c r="I101" s="196" t="s">
        <v>491</v>
      </c>
      <c r="J101" s="352">
        <v>14</v>
      </c>
      <c r="K101" s="141" t="s">
        <v>491</v>
      </c>
      <c r="L101" s="141" t="s">
        <v>491</v>
      </c>
      <c r="M101" s="141" t="s">
        <v>491</v>
      </c>
    </row>
    <row r="102" spans="1:13" s="1" customFormat="1" ht="9.75" customHeight="1">
      <c r="A102" s="332">
        <v>414</v>
      </c>
      <c r="B102" s="1" t="s">
        <v>729</v>
      </c>
      <c r="C102" s="24"/>
      <c r="D102" s="28" t="s">
        <v>452</v>
      </c>
      <c r="E102" s="355">
        <v>53</v>
      </c>
      <c r="F102" s="310">
        <v>2</v>
      </c>
      <c r="G102" s="141" t="s">
        <v>491</v>
      </c>
      <c r="H102" s="354">
        <v>49</v>
      </c>
      <c r="I102" s="196" t="s">
        <v>491</v>
      </c>
      <c r="J102" s="196" t="s">
        <v>491</v>
      </c>
      <c r="K102" s="353">
        <v>2</v>
      </c>
      <c r="L102" s="141" t="s">
        <v>491</v>
      </c>
      <c r="M102" s="141" t="s">
        <v>491</v>
      </c>
    </row>
    <row r="103" spans="1:13" s="1" customFormat="1" ht="9.75" customHeight="1">
      <c r="A103" s="332"/>
      <c r="C103" s="24" t="s">
        <v>730</v>
      </c>
      <c r="D103" s="28" t="s">
        <v>453</v>
      </c>
      <c r="E103" s="355">
        <v>20</v>
      </c>
      <c r="F103" s="356" t="s">
        <v>491</v>
      </c>
      <c r="G103" s="141" t="s">
        <v>491</v>
      </c>
      <c r="H103" s="354">
        <v>20</v>
      </c>
      <c r="I103" s="196" t="s">
        <v>491</v>
      </c>
      <c r="J103" s="196" t="s">
        <v>491</v>
      </c>
      <c r="K103" s="141" t="s">
        <v>491</v>
      </c>
      <c r="L103" s="141" t="s">
        <v>491</v>
      </c>
      <c r="M103" s="141" t="s">
        <v>491</v>
      </c>
    </row>
    <row r="104" spans="1:13" s="1" customFormat="1" ht="9.75" customHeight="1">
      <c r="A104" s="332">
        <v>417</v>
      </c>
      <c r="B104" s="1" t="s">
        <v>731</v>
      </c>
      <c r="C104" s="24"/>
      <c r="D104" s="28" t="s">
        <v>452</v>
      </c>
      <c r="E104" s="355">
        <v>11</v>
      </c>
      <c r="F104" s="310">
        <v>1</v>
      </c>
      <c r="G104" s="141" t="s">
        <v>491</v>
      </c>
      <c r="H104" s="354">
        <v>9</v>
      </c>
      <c r="I104" s="196" t="s">
        <v>491</v>
      </c>
      <c r="J104" s="196" t="s">
        <v>491</v>
      </c>
      <c r="K104" s="353">
        <v>1</v>
      </c>
      <c r="L104" s="141" t="s">
        <v>491</v>
      </c>
      <c r="M104" s="141" t="s">
        <v>491</v>
      </c>
    </row>
    <row r="105" spans="1:13" s="1" customFormat="1" ht="9.75" customHeight="1">
      <c r="A105" s="85"/>
      <c r="C105" s="24"/>
      <c r="D105" s="28" t="s">
        <v>453</v>
      </c>
      <c r="E105" s="1">
        <v>5</v>
      </c>
      <c r="F105" s="356" t="s">
        <v>491</v>
      </c>
      <c r="G105" s="141" t="s">
        <v>491</v>
      </c>
      <c r="H105" s="354">
        <v>5</v>
      </c>
      <c r="I105" s="196" t="s">
        <v>491</v>
      </c>
      <c r="J105" s="196" t="s">
        <v>491</v>
      </c>
      <c r="K105" s="141" t="s">
        <v>491</v>
      </c>
      <c r="L105" s="141" t="s">
        <v>491</v>
      </c>
      <c r="M105" s="141" t="s">
        <v>491</v>
      </c>
    </row>
    <row r="106" spans="1:13" s="1" customFormat="1" ht="9.75" customHeight="1">
      <c r="A106" s="332">
        <v>420</v>
      </c>
      <c r="B106" s="1" t="s">
        <v>732</v>
      </c>
      <c r="C106" s="24"/>
      <c r="D106" s="28" t="s">
        <v>452</v>
      </c>
      <c r="E106" s="355">
        <v>340</v>
      </c>
      <c r="F106" s="310">
        <v>330</v>
      </c>
      <c r="G106" s="357">
        <v>312</v>
      </c>
      <c r="H106" s="354">
        <v>10</v>
      </c>
      <c r="I106" s="196" t="s">
        <v>491</v>
      </c>
      <c r="J106" s="196" t="s">
        <v>491</v>
      </c>
      <c r="K106" s="141" t="s">
        <v>491</v>
      </c>
      <c r="L106" s="141" t="s">
        <v>491</v>
      </c>
      <c r="M106" s="141" t="s">
        <v>491</v>
      </c>
    </row>
    <row r="107" spans="1:13" s="1" customFormat="1" ht="9.75" customHeight="1">
      <c r="A107" s="332"/>
      <c r="C107" s="24"/>
      <c r="D107" s="28" t="s">
        <v>453</v>
      </c>
      <c r="E107" s="355">
        <v>263</v>
      </c>
      <c r="F107" s="310">
        <v>254</v>
      </c>
      <c r="G107" s="357">
        <v>243</v>
      </c>
      <c r="H107" s="354">
        <v>9</v>
      </c>
      <c r="I107" s="196" t="s">
        <v>491</v>
      </c>
      <c r="J107" s="196" t="s">
        <v>491</v>
      </c>
      <c r="K107" s="141" t="s">
        <v>491</v>
      </c>
      <c r="L107" s="141" t="s">
        <v>491</v>
      </c>
      <c r="M107" s="141" t="s">
        <v>491</v>
      </c>
    </row>
    <row r="108" spans="1:13" s="1" customFormat="1" ht="9.75" customHeight="1">
      <c r="A108" s="332">
        <v>422</v>
      </c>
      <c r="B108" s="1" t="s">
        <v>733</v>
      </c>
      <c r="C108" s="24"/>
      <c r="D108" s="225"/>
      <c r="E108" s="355"/>
      <c r="F108" s="310"/>
      <c r="G108" s="357"/>
      <c r="H108" s="354"/>
      <c r="I108" s="196"/>
      <c r="J108" s="196"/>
      <c r="K108" s="353"/>
      <c r="L108" s="141"/>
      <c r="M108" s="141"/>
    </row>
    <row r="109" spans="1:13" s="1" customFormat="1" ht="9.75" customHeight="1">
      <c r="A109" s="332"/>
      <c r="C109" s="24" t="s">
        <v>734</v>
      </c>
      <c r="D109" s="28" t="s">
        <v>452</v>
      </c>
      <c r="E109" s="355">
        <v>57</v>
      </c>
      <c r="F109" s="310">
        <v>30</v>
      </c>
      <c r="G109" s="141" t="s">
        <v>491</v>
      </c>
      <c r="H109" s="354">
        <v>22</v>
      </c>
      <c r="I109" s="196" t="s">
        <v>491</v>
      </c>
      <c r="J109" s="196" t="s">
        <v>491</v>
      </c>
      <c r="K109" s="353">
        <v>5</v>
      </c>
      <c r="L109" s="141" t="s">
        <v>491</v>
      </c>
      <c r="M109" s="141" t="s">
        <v>491</v>
      </c>
    </row>
    <row r="110" spans="1:13" s="1" customFormat="1" ht="9.75" customHeight="1">
      <c r="A110" s="332"/>
      <c r="C110" s="24" t="s">
        <v>735</v>
      </c>
      <c r="D110" s="28" t="s">
        <v>453</v>
      </c>
      <c r="E110" s="355">
        <v>31</v>
      </c>
      <c r="F110" s="310">
        <v>17</v>
      </c>
      <c r="G110" s="141" t="s">
        <v>491</v>
      </c>
      <c r="H110" s="354">
        <v>12</v>
      </c>
      <c r="I110" s="196" t="s">
        <v>491</v>
      </c>
      <c r="J110" s="196" t="s">
        <v>491</v>
      </c>
      <c r="K110" s="353">
        <v>2</v>
      </c>
      <c r="L110" s="141" t="s">
        <v>491</v>
      </c>
      <c r="M110" s="141" t="s">
        <v>491</v>
      </c>
    </row>
    <row r="111" spans="1:13" s="1" customFormat="1" ht="9.75" customHeight="1">
      <c r="A111" s="332">
        <v>425</v>
      </c>
      <c r="B111" s="1" t="s">
        <v>736</v>
      </c>
      <c r="C111" s="24"/>
      <c r="D111" s="28" t="s">
        <v>452</v>
      </c>
      <c r="E111" s="358">
        <v>25</v>
      </c>
      <c r="F111" s="310">
        <v>5</v>
      </c>
      <c r="G111" s="141" t="s">
        <v>491</v>
      </c>
      <c r="H111" s="354">
        <v>14</v>
      </c>
      <c r="I111" s="196" t="s">
        <v>491</v>
      </c>
      <c r="J111" s="196" t="s">
        <v>491</v>
      </c>
      <c r="K111" s="353">
        <v>6</v>
      </c>
      <c r="L111" s="141" t="s">
        <v>491</v>
      </c>
      <c r="M111" s="141" t="s">
        <v>491</v>
      </c>
    </row>
    <row r="112" spans="1:13" s="1" customFormat="1" ht="9.75" customHeight="1">
      <c r="A112" s="332"/>
      <c r="C112" s="24"/>
      <c r="D112" s="28" t="s">
        <v>453</v>
      </c>
      <c r="E112" s="358">
        <v>19</v>
      </c>
      <c r="F112" s="310">
        <v>3</v>
      </c>
      <c r="G112" s="141" t="s">
        <v>491</v>
      </c>
      <c r="H112" s="354">
        <v>12</v>
      </c>
      <c r="I112" s="196" t="s">
        <v>491</v>
      </c>
      <c r="J112" s="196" t="s">
        <v>491</v>
      </c>
      <c r="K112" s="353">
        <v>4</v>
      </c>
      <c r="L112" s="141" t="s">
        <v>491</v>
      </c>
      <c r="M112" s="141" t="s">
        <v>491</v>
      </c>
    </row>
    <row r="113" spans="1:13" s="1" customFormat="1" ht="9.75" customHeight="1">
      <c r="A113" s="332">
        <v>426</v>
      </c>
      <c r="B113" s="1" t="s">
        <v>737</v>
      </c>
      <c r="C113" s="24"/>
      <c r="D113" s="28" t="s">
        <v>452</v>
      </c>
      <c r="E113" s="358">
        <v>54</v>
      </c>
      <c r="F113" s="310">
        <v>4</v>
      </c>
      <c r="G113" s="141" t="s">
        <v>491</v>
      </c>
      <c r="H113" s="354">
        <v>38</v>
      </c>
      <c r="I113" s="196" t="s">
        <v>491</v>
      </c>
      <c r="J113" s="196" t="s">
        <v>491</v>
      </c>
      <c r="K113" s="353">
        <v>12</v>
      </c>
      <c r="L113" s="141" t="s">
        <v>491</v>
      </c>
      <c r="M113" s="141" t="s">
        <v>491</v>
      </c>
    </row>
    <row r="114" spans="1:13" s="1" customFormat="1" ht="9.75" customHeight="1">
      <c r="A114" s="332"/>
      <c r="C114" s="24"/>
      <c r="D114" s="28" t="s">
        <v>453</v>
      </c>
      <c r="E114" s="358">
        <v>28</v>
      </c>
      <c r="F114" s="310">
        <v>3</v>
      </c>
      <c r="G114" s="141" t="s">
        <v>491</v>
      </c>
      <c r="H114" s="354">
        <v>19</v>
      </c>
      <c r="I114" s="196" t="s">
        <v>491</v>
      </c>
      <c r="J114" s="196" t="s">
        <v>491</v>
      </c>
      <c r="K114" s="353">
        <v>6</v>
      </c>
      <c r="L114" s="141" t="s">
        <v>491</v>
      </c>
      <c r="M114" s="141" t="s">
        <v>491</v>
      </c>
    </row>
    <row r="115" spans="1:13" s="1" customFormat="1" ht="9.75" customHeight="1">
      <c r="A115" s="332">
        <v>427</v>
      </c>
      <c r="B115" s="1" t="s">
        <v>738</v>
      </c>
      <c r="C115" s="24"/>
      <c r="D115" s="28" t="s">
        <v>452</v>
      </c>
      <c r="E115" s="358">
        <v>54</v>
      </c>
      <c r="F115" s="310">
        <v>5</v>
      </c>
      <c r="G115" s="141" t="s">
        <v>491</v>
      </c>
      <c r="H115" s="354">
        <v>38</v>
      </c>
      <c r="I115" s="196" t="s">
        <v>491</v>
      </c>
      <c r="J115" s="352">
        <v>1</v>
      </c>
      <c r="K115" s="353">
        <v>11</v>
      </c>
      <c r="L115" s="141" t="s">
        <v>491</v>
      </c>
      <c r="M115" s="141" t="s">
        <v>491</v>
      </c>
    </row>
    <row r="116" spans="1:13" s="1" customFormat="1" ht="9.75" customHeight="1">
      <c r="A116" s="332"/>
      <c r="C116" s="24"/>
      <c r="D116" s="28" t="s">
        <v>453</v>
      </c>
      <c r="E116" s="358">
        <v>30</v>
      </c>
      <c r="F116" s="310">
        <v>2</v>
      </c>
      <c r="G116" s="141" t="s">
        <v>491</v>
      </c>
      <c r="H116" s="354">
        <v>21</v>
      </c>
      <c r="I116" s="196" t="s">
        <v>491</v>
      </c>
      <c r="J116" s="352">
        <v>1</v>
      </c>
      <c r="K116" s="353">
        <v>7</v>
      </c>
      <c r="L116" s="141" t="s">
        <v>491</v>
      </c>
      <c r="M116" s="141" t="s">
        <v>491</v>
      </c>
    </row>
    <row r="117" spans="1:13" s="1" customFormat="1" ht="9.75" customHeight="1">
      <c r="A117" s="332">
        <v>428</v>
      </c>
      <c r="B117" s="1" t="s">
        <v>739</v>
      </c>
      <c r="C117" s="24"/>
      <c r="D117" s="28" t="s">
        <v>452</v>
      </c>
      <c r="E117" s="358">
        <v>40</v>
      </c>
      <c r="F117" s="310">
        <v>2</v>
      </c>
      <c r="G117" s="141" t="s">
        <v>491</v>
      </c>
      <c r="H117" s="354">
        <v>25</v>
      </c>
      <c r="I117" s="196" t="s">
        <v>491</v>
      </c>
      <c r="J117" s="196" t="s">
        <v>491</v>
      </c>
      <c r="K117" s="353">
        <v>13</v>
      </c>
      <c r="L117" s="141" t="s">
        <v>491</v>
      </c>
      <c r="M117" s="141" t="s">
        <v>491</v>
      </c>
    </row>
    <row r="118" spans="1:13" s="1" customFormat="1" ht="9.75" customHeight="1">
      <c r="A118" s="332"/>
      <c r="C118" s="24"/>
      <c r="D118" s="28" t="s">
        <v>453</v>
      </c>
      <c r="E118" s="358">
        <v>20</v>
      </c>
      <c r="F118" s="310">
        <v>1</v>
      </c>
      <c r="G118" s="141" t="s">
        <v>491</v>
      </c>
      <c r="H118" s="354">
        <v>16</v>
      </c>
      <c r="I118" s="196" t="s">
        <v>491</v>
      </c>
      <c r="J118" s="196" t="s">
        <v>491</v>
      </c>
      <c r="K118" s="353">
        <v>3</v>
      </c>
      <c r="L118" s="141" t="s">
        <v>491</v>
      </c>
      <c r="M118" s="141" t="s">
        <v>491</v>
      </c>
    </row>
    <row r="119" spans="1:13" s="2" customFormat="1" ht="9.75" customHeight="1">
      <c r="A119" s="339"/>
      <c r="B119" s="2" t="s">
        <v>740</v>
      </c>
      <c r="C119" s="226"/>
      <c r="D119" s="35" t="s">
        <v>452</v>
      </c>
      <c r="E119" s="359">
        <v>11152</v>
      </c>
      <c r="F119" s="311">
        <v>4561</v>
      </c>
      <c r="G119" s="360">
        <v>312</v>
      </c>
      <c r="H119" s="361">
        <v>6530</v>
      </c>
      <c r="I119" s="362">
        <v>82</v>
      </c>
      <c r="J119" s="362">
        <v>51</v>
      </c>
      <c r="K119" s="363">
        <v>61</v>
      </c>
      <c r="L119" s="346" t="s">
        <v>491</v>
      </c>
      <c r="M119" s="344">
        <v>1</v>
      </c>
    </row>
    <row r="120" spans="1:13" s="2" customFormat="1" ht="12.75" customHeight="1">
      <c r="A120" s="339"/>
      <c r="D120" s="35" t="s">
        <v>453</v>
      </c>
      <c r="E120" s="359">
        <v>7037</v>
      </c>
      <c r="F120" s="311">
        <v>2979</v>
      </c>
      <c r="G120" s="360">
        <v>243</v>
      </c>
      <c r="H120" s="361">
        <v>4034</v>
      </c>
      <c r="I120" s="362">
        <v>77</v>
      </c>
      <c r="J120" s="362">
        <v>26</v>
      </c>
      <c r="K120" s="363">
        <v>24</v>
      </c>
      <c r="L120" s="346" t="s">
        <v>491</v>
      </c>
      <c r="M120" s="346" t="s">
        <v>491</v>
      </c>
    </row>
    <row r="121" spans="1:13" s="2" customFormat="1" ht="9.75" customHeight="1">
      <c r="A121" s="339"/>
      <c r="C121" s="226"/>
      <c r="D121" s="35"/>
      <c r="E121" s="359"/>
      <c r="F121" s="310"/>
      <c r="G121" s="360"/>
      <c r="H121" s="359"/>
      <c r="I121" s="362"/>
      <c r="J121" s="362"/>
      <c r="K121" s="363"/>
      <c r="L121" s="141"/>
      <c r="M121" s="141"/>
    </row>
    <row r="122" spans="1:13" s="1" customFormat="1" ht="9.75" customHeight="1">
      <c r="A122" s="332">
        <v>501</v>
      </c>
      <c r="B122" s="1" t="s">
        <v>741</v>
      </c>
      <c r="C122" s="24"/>
      <c r="D122" s="28" t="s">
        <v>452</v>
      </c>
      <c r="E122" s="355">
        <v>76</v>
      </c>
      <c r="F122" s="310">
        <v>56</v>
      </c>
      <c r="G122" s="141" t="s">
        <v>491</v>
      </c>
      <c r="H122" s="354">
        <v>14</v>
      </c>
      <c r="I122" s="196" t="s">
        <v>491</v>
      </c>
      <c r="J122" s="196" t="s">
        <v>491</v>
      </c>
      <c r="K122" s="353">
        <v>6</v>
      </c>
      <c r="L122" s="141" t="s">
        <v>491</v>
      </c>
      <c r="M122" s="141" t="s">
        <v>491</v>
      </c>
    </row>
    <row r="123" spans="1:13" s="1" customFormat="1" ht="9.75" customHeight="1">
      <c r="A123" s="332"/>
      <c r="C123" s="24"/>
      <c r="D123" s="28" t="s">
        <v>453</v>
      </c>
      <c r="E123" s="355">
        <v>37</v>
      </c>
      <c r="F123" s="310">
        <v>25</v>
      </c>
      <c r="G123" s="141" t="s">
        <v>491</v>
      </c>
      <c r="H123" s="354">
        <v>12</v>
      </c>
      <c r="I123" s="196" t="s">
        <v>491</v>
      </c>
      <c r="J123" s="196" t="s">
        <v>491</v>
      </c>
      <c r="K123" s="141" t="s">
        <v>491</v>
      </c>
      <c r="L123" s="141" t="s">
        <v>491</v>
      </c>
      <c r="M123" s="141" t="s">
        <v>491</v>
      </c>
    </row>
    <row r="124" spans="1:13" s="1" customFormat="1" ht="9.75" customHeight="1">
      <c r="A124" s="332">
        <v>503</v>
      </c>
      <c r="B124" s="1" t="s">
        <v>742</v>
      </c>
      <c r="C124" s="24"/>
      <c r="D124" s="28" t="s">
        <v>452</v>
      </c>
      <c r="E124" s="355">
        <v>1</v>
      </c>
      <c r="F124" s="356" t="s">
        <v>491</v>
      </c>
      <c r="G124" s="141" t="s">
        <v>491</v>
      </c>
      <c r="H124" s="354">
        <v>1</v>
      </c>
      <c r="I124" s="196" t="s">
        <v>491</v>
      </c>
      <c r="J124" s="196" t="s">
        <v>491</v>
      </c>
      <c r="K124" s="141" t="s">
        <v>491</v>
      </c>
      <c r="L124" s="141" t="s">
        <v>491</v>
      </c>
      <c r="M124" s="141" t="s">
        <v>491</v>
      </c>
    </row>
    <row r="125" spans="1:13" s="1" customFormat="1" ht="9.75" customHeight="1">
      <c r="A125" s="332"/>
      <c r="C125" s="24"/>
      <c r="D125" s="28" t="s">
        <v>453</v>
      </c>
      <c r="E125" s="355">
        <v>1</v>
      </c>
      <c r="F125" s="356" t="s">
        <v>491</v>
      </c>
      <c r="G125" s="141" t="s">
        <v>491</v>
      </c>
      <c r="H125" s="354">
        <v>1</v>
      </c>
      <c r="I125" s="196" t="s">
        <v>491</v>
      </c>
      <c r="J125" s="196" t="s">
        <v>491</v>
      </c>
      <c r="K125" s="141" t="s">
        <v>491</v>
      </c>
      <c r="L125" s="141" t="s">
        <v>491</v>
      </c>
      <c r="M125" s="141" t="s">
        <v>491</v>
      </c>
    </row>
    <row r="126" spans="1:13" s="1" customFormat="1" ht="9.75" customHeight="1">
      <c r="A126" s="332">
        <v>504</v>
      </c>
      <c r="B126" s="1" t="s">
        <v>743</v>
      </c>
      <c r="C126" s="24"/>
      <c r="D126" s="28" t="s">
        <v>452</v>
      </c>
      <c r="E126" s="355">
        <v>3033</v>
      </c>
      <c r="F126" s="310">
        <v>2327</v>
      </c>
      <c r="G126" s="357">
        <v>541</v>
      </c>
      <c r="H126" s="354">
        <v>680</v>
      </c>
      <c r="I126" s="196" t="s">
        <v>491</v>
      </c>
      <c r="J126" s="352">
        <v>1</v>
      </c>
      <c r="K126" s="353">
        <v>26</v>
      </c>
      <c r="L126" s="141" t="s">
        <v>491</v>
      </c>
      <c r="M126" s="141" t="s">
        <v>491</v>
      </c>
    </row>
    <row r="127" spans="1:13" s="1" customFormat="1" ht="9.75" customHeight="1">
      <c r="A127" s="332"/>
      <c r="C127" s="24"/>
      <c r="D127" s="28" t="s">
        <v>453</v>
      </c>
      <c r="E127" s="355">
        <v>2032</v>
      </c>
      <c r="F127" s="310">
        <v>1394</v>
      </c>
      <c r="G127" s="357">
        <v>297</v>
      </c>
      <c r="H127" s="354">
        <v>625</v>
      </c>
      <c r="I127" s="196" t="s">
        <v>491</v>
      </c>
      <c r="J127" s="352">
        <v>1</v>
      </c>
      <c r="K127" s="353">
        <v>13</v>
      </c>
      <c r="L127" s="141" t="s">
        <v>491</v>
      </c>
      <c r="M127" s="141" t="s">
        <v>491</v>
      </c>
    </row>
    <row r="128" spans="1:13" s="1" customFormat="1" ht="9.75" customHeight="1">
      <c r="A128" s="332">
        <v>505</v>
      </c>
      <c r="B128" s="1" t="s">
        <v>643</v>
      </c>
      <c r="C128" s="24"/>
      <c r="D128" s="28" t="s">
        <v>452</v>
      </c>
      <c r="E128" s="355">
        <v>970</v>
      </c>
      <c r="F128" s="310">
        <v>936</v>
      </c>
      <c r="G128" s="357">
        <v>7</v>
      </c>
      <c r="H128" s="354">
        <v>34</v>
      </c>
      <c r="I128" s="196" t="s">
        <v>491</v>
      </c>
      <c r="J128" s="352">
        <v>1</v>
      </c>
      <c r="K128" s="141" t="s">
        <v>491</v>
      </c>
      <c r="L128" s="141" t="s">
        <v>491</v>
      </c>
      <c r="M128" s="141" t="s">
        <v>491</v>
      </c>
    </row>
    <row r="129" spans="1:13" s="1" customFormat="1" ht="9.75" customHeight="1">
      <c r="A129" s="332"/>
      <c r="C129" s="24"/>
      <c r="D129" s="28" t="s">
        <v>453</v>
      </c>
      <c r="E129" s="355">
        <v>241</v>
      </c>
      <c r="F129" s="310">
        <v>230</v>
      </c>
      <c r="G129" s="357">
        <v>3</v>
      </c>
      <c r="H129" s="354">
        <v>11</v>
      </c>
      <c r="I129" s="196" t="s">
        <v>491</v>
      </c>
      <c r="J129" s="352">
        <v>1</v>
      </c>
      <c r="K129" s="141" t="s">
        <v>491</v>
      </c>
      <c r="L129" s="141" t="s">
        <v>491</v>
      </c>
      <c r="M129" s="141" t="s">
        <v>491</v>
      </c>
    </row>
    <row r="130" spans="1:13" s="58" customFormat="1" ht="9.75" customHeight="1">
      <c r="A130" s="332">
        <v>507</v>
      </c>
      <c r="B130" s="58" t="s">
        <v>744</v>
      </c>
      <c r="C130" s="364"/>
      <c r="D130" s="28" t="s">
        <v>452</v>
      </c>
      <c r="E130" s="355">
        <v>114</v>
      </c>
      <c r="F130" s="310">
        <v>78</v>
      </c>
      <c r="G130" s="141" t="s">
        <v>491</v>
      </c>
      <c r="H130" s="354">
        <v>36</v>
      </c>
      <c r="I130" s="196" t="s">
        <v>491</v>
      </c>
      <c r="J130" s="352">
        <v>1</v>
      </c>
      <c r="K130" s="141" t="s">
        <v>491</v>
      </c>
      <c r="L130" s="141" t="s">
        <v>491</v>
      </c>
      <c r="M130" s="141" t="s">
        <v>491</v>
      </c>
    </row>
    <row r="131" spans="1:13" s="58" customFormat="1" ht="9.75" customHeight="1">
      <c r="A131" s="332"/>
      <c r="C131" s="364" t="s">
        <v>745</v>
      </c>
      <c r="D131" s="28" t="s">
        <v>453</v>
      </c>
      <c r="E131" s="355">
        <v>83</v>
      </c>
      <c r="F131" s="310">
        <v>48</v>
      </c>
      <c r="G131" s="141" t="s">
        <v>491</v>
      </c>
      <c r="H131" s="354">
        <v>35</v>
      </c>
      <c r="I131" s="196" t="s">
        <v>491</v>
      </c>
      <c r="J131" s="352">
        <v>1</v>
      </c>
      <c r="K131" s="141" t="s">
        <v>491</v>
      </c>
      <c r="L131" s="141" t="s">
        <v>491</v>
      </c>
      <c r="M131" s="141" t="s">
        <v>491</v>
      </c>
    </row>
    <row r="132" spans="1:13" s="58" customFormat="1" ht="9.75" customHeight="1">
      <c r="A132" s="332">
        <v>508</v>
      </c>
      <c r="B132" s="58" t="s">
        <v>746</v>
      </c>
      <c r="C132" s="364"/>
      <c r="D132" s="28" t="s">
        <v>452</v>
      </c>
      <c r="E132" s="355">
        <v>137</v>
      </c>
      <c r="F132" s="310">
        <v>90</v>
      </c>
      <c r="G132" s="141" t="s">
        <v>491</v>
      </c>
      <c r="H132" s="354">
        <v>45</v>
      </c>
      <c r="I132" s="196" t="s">
        <v>491</v>
      </c>
      <c r="J132" s="352">
        <v>1</v>
      </c>
      <c r="K132" s="353">
        <v>2</v>
      </c>
      <c r="L132" s="141" t="s">
        <v>491</v>
      </c>
      <c r="M132" s="141" t="s">
        <v>491</v>
      </c>
    </row>
    <row r="133" spans="1:13" s="58" customFormat="1" ht="9.75" customHeight="1">
      <c r="A133" s="332"/>
      <c r="C133" s="364" t="s">
        <v>747</v>
      </c>
      <c r="D133" s="28" t="s">
        <v>453</v>
      </c>
      <c r="E133" s="355">
        <v>75</v>
      </c>
      <c r="F133" s="310">
        <v>34</v>
      </c>
      <c r="G133" s="141" t="s">
        <v>491</v>
      </c>
      <c r="H133" s="354">
        <v>41</v>
      </c>
      <c r="I133" s="196" t="s">
        <v>491</v>
      </c>
      <c r="J133" s="352">
        <v>1</v>
      </c>
      <c r="K133" s="141" t="s">
        <v>491</v>
      </c>
      <c r="L133" s="141" t="s">
        <v>491</v>
      </c>
      <c r="M133" s="141" t="s">
        <v>491</v>
      </c>
    </row>
    <row r="134" spans="1:13" s="58" customFormat="1" ht="9.75" customHeight="1">
      <c r="A134" s="332">
        <v>509</v>
      </c>
      <c r="B134" s="58" t="s">
        <v>748</v>
      </c>
      <c r="C134" s="364"/>
      <c r="D134" s="28" t="s">
        <v>452</v>
      </c>
      <c r="E134" s="355">
        <v>93</v>
      </c>
      <c r="F134" s="310">
        <v>53</v>
      </c>
      <c r="G134" s="141" t="s">
        <v>491</v>
      </c>
      <c r="H134" s="354">
        <v>38</v>
      </c>
      <c r="I134" s="196" t="s">
        <v>491</v>
      </c>
      <c r="J134" s="196" t="s">
        <v>491</v>
      </c>
      <c r="K134" s="353">
        <v>2</v>
      </c>
      <c r="L134" s="141" t="s">
        <v>491</v>
      </c>
      <c r="M134" s="141" t="s">
        <v>491</v>
      </c>
    </row>
    <row r="135" spans="1:13" s="58" customFormat="1" ht="9.75" customHeight="1">
      <c r="A135" s="332"/>
      <c r="C135" s="364" t="s">
        <v>745</v>
      </c>
      <c r="D135" s="28" t="s">
        <v>453</v>
      </c>
      <c r="E135" s="355">
        <v>57</v>
      </c>
      <c r="F135" s="310">
        <v>22</v>
      </c>
      <c r="G135" s="141" t="s">
        <v>491</v>
      </c>
      <c r="H135" s="354">
        <v>35</v>
      </c>
      <c r="I135" s="196" t="s">
        <v>491</v>
      </c>
      <c r="J135" s="196" t="s">
        <v>491</v>
      </c>
      <c r="K135" s="141" t="s">
        <v>491</v>
      </c>
      <c r="L135" s="141" t="s">
        <v>491</v>
      </c>
      <c r="M135" s="141" t="s">
        <v>491</v>
      </c>
    </row>
    <row r="136" spans="1:13" s="58" customFormat="1" ht="9.75" customHeight="1">
      <c r="A136" s="332">
        <v>510</v>
      </c>
      <c r="B136" s="58" t="s">
        <v>749</v>
      </c>
      <c r="C136" s="364"/>
      <c r="D136" s="28" t="s">
        <v>452</v>
      </c>
      <c r="E136" s="355">
        <v>23</v>
      </c>
      <c r="F136" s="310">
        <v>17</v>
      </c>
      <c r="G136" s="141" t="s">
        <v>491</v>
      </c>
      <c r="H136" s="354">
        <v>5</v>
      </c>
      <c r="I136" s="196" t="s">
        <v>491</v>
      </c>
      <c r="J136" s="196" t="s">
        <v>491</v>
      </c>
      <c r="K136" s="353">
        <v>1</v>
      </c>
      <c r="L136" s="141" t="s">
        <v>491</v>
      </c>
      <c r="M136" s="141" t="s">
        <v>491</v>
      </c>
    </row>
    <row r="137" spans="1:13" s="58" customFormat="1" ht="9.75" customHeight="1">
      <c r="A137" s="332"/>
      <c r="C137" s="364"/>
      <c r="D137" s="28" t="s">
        <v>453</v>
      </c>
      <c r="E137" s="355">
        <v>7</v>
      </c>
      <c r="F137" s="310">
        <v>2</v>
      </c>
      <c r="G137" s="141" t="s">
        <v>491</v>
      </c>
      <c r="H137" s="354">
        <v>5</v>
      </c>
      <c r="I137" s="196" t="s">
        <v>491</v>
      </c>
      <c r="J137" s="196" t="s">
        <v>491</v>
      </c>
      <c r="K137" s="141" t="s">
        <v>491</v>
      </c>
      <c r="L137" s="141" t="s">
        <v>491</v>
      </c>
      <c r="M137" s="141" t="s">
        <v>491</v>
      </c>
    </row>
    <row r="138" spans="1:13" s="58" customFormat="1" ht="9.75" customHeight="1">
      <c r="A138" s="332">
        <v>511</v>
      </c>
      <c r="B138" s="58" t="s">
        <v>750</v>
      </c>
      <c r="C138" s="364"/>
      <c r="D138" s="28" t="s">
        <v>452</v>
      </c>
      <c r="E138" s="355">
        <v>10</v>
      </c>
      <c r="F138" s="310">
        <v>6</v>
      </c>
      <c r="G138" s="141" t="s">
        <v>491</v>
      </c>
      <c r="H138" s="354">
        <v>4</v>
      </c>
      <c r="I138" s="196" t="s">
        <v>491</v>
      </c>
      <c r="J138" s="196" t="s">
        <v>491</v>
      </c>
      <c r="K138" s="141" t="s">
        <v>491</v>
      </c>
      <c r="L138" s="141" t="s">
        <v>491</v>
      </c>
      <c r="M138" s="141" t="s">
        <v>491</v>
      </c>
    </row>
    <row r="139" spans="1:13" s="58" customFormat="1" ht="9.75" customHeight="1">
      <c r="A139" s="332"/>
      <c r="C139" s="364"/>
      <c r="D139" s="28" t="s">
        <v>453</v>
      </c>
      <c r="E139" s="355">
        <v>7</v>
      </c>
      <c r="F139" s="310">
        <v>4</v>
      </c>
      <c r="G139" s="141" t="s">
        <v>491</v>
      </c>
      <c r="H139" s="354">
        <v>3</v>
      </c>
      <c r="I139" s="196" t="s">
        <v>491</v>
      </c>
      <c r="J139" s="196" t="s">
        <v>491</v>
      </c>
      <c r="K139" s="141" t="s">
        <v>491</v>
      </c>
      <c r="L139" s="141" t="s">
        <v>491</v>
      </c>
      <c r="M139" s="141" t="s">
        <v>491</v>
      </c>
    </row>
    <row r="140" spans="1:13" s="65" customFormat="1" ht="9.75" customHeight="1">
      <c r="A140" s="365"/>
      <c r="B140" s="65" t="s">
        <v>751</v>
      </c>
      <c r="C140" s="366"/>
      <c r="D140" s="82" t="s">
        <v>452</v>
      </c>
      <c r="E140" s="359">
        <v>4457</v>
      </c>
      <c r="F140" s="311">
        <v>3563</v>
      </c>
      <c r="G140" s="360">
        <v>548</v>
      </c>
      <c r="H140" s="361">
        <v>857</v>
      </c>
      <c r="I140" s="367" t="s">
        <v>491</v>
      </c>
      <c r="J140" s="362">
        <v>4</v>
      </c>
      <c r="K140" s="363">
        <v>37</v>
      </c>
      <c r="L140" s="346" t="s">
        <v>491</v>
      </c>
      <c r="M140" s="141" t="s">
        <v>491</v>
      </c>
    </row>
    <row r="141" spans="1:13" s="65" customFormat="1" ht="12.75" customHeight="1">
      <c r="A141" s="365"/>
      <c r="B141" s="65" t="s">
        <v>302</v>
      </c>
      <c r="C141" s="2"/>
      <c r="D141" s="82" t="s">
        <v>453</v>
      </c>
      <c r="E141" s="359">
        <v>2540</v>
      </c>
      <c r="F141" s="311">
        <v>1759</v>
      </c>
      <c r="G141" s="360">
        <v>300</v>
      </c>
      <c r="H141" s="361">
        <v>768</v>
      </c>
      <c r="I141" s="367" t="s">
        <v>491</v>
      </c>
      <c r="J141" s="362">
        <v>4</v>
      </c>
      <c r="K141" s="363">
        <v>13</v>
      </c>
      <c r="L141" s="346" t="s">
        <v>491</v>
      </c>
      <c r="M141" s="347" t="s">
        <v>491</v>
      </c>
    </row>
    <row r="142" spans="1:13" s="65" customFormat="1" ht="9.75" customHeight="1">
      <c r="A142" s="365"/>
      <c r="C142" s="366"/>
      <c r="D142" s="82"/>
      <c r="E142" s="359"/>
      <c r="F142" s="310"/>
      <c r="G142" s="359"/>
      <c r="H142" s="354"/>
      <c r="I142" s="362"/>
      <c r="J142" s="362"/>
      <c r="K142" s="363"/>
      <c r="L142" s="368"/>
      <c r="M142" s="368"/>
    </row>
    <row r="143" spans="1:13" s="58" customFormat="1" ht="9.75" customHeight="1">
      <c r="A143" s="332">
        <v>601</v>
      </c>
      <c r="B143" s="58" t="s">
        <v>752</v>
      </c>
      <c r="C143" s="364"/>
      <c r="D143" s="28" t="s">
        <v>452</v>
      </c>
      <c r="E143" s="355">
        <v>183</v>
      </c>
      <c r="F143" s="310">
        <v>133</v>
      </c>
      <c r="G143" s="141" t="s">
        <v>491</v>
      </c>
      <c r="H143" s="354">
        <v>45</v>
      </c>
      <c r="I143" s="196" t="s">
        <v>491</v>
      </c>
      <c r="J143" s="352">
        <v>1</v>
      </c>
      <c r="K143" s="353">
        <v>5</v>
      </c>
      <c r="L143" s="141" t="s">
        <v>491</v>
      </c>
      <c r="M143" s="141" t="s">
        <v>491</v>
      </c>
    </row>
    <row r="144" spans="1:13" s="58" customFormat="1" ht="9.75" customHeight="1">
      <c r="A144" s="332"/>
      <c r="C144" s="364"/>
      <c r="D144" s="28" t="s">
        <v>453</v>
      </c>
      <c r="E144" s="355">
        <v>101</v>
      </c>
      <c r="F144" s="310">
        <v>71</v>
      </c>
      <c r="G144" s="141" t="s">
        <v>491</v>
      </c>
      <c r="H144" s="354">
        <v>30</v>
      </c>
      <c r="I144" s="196" t="s">
        <v>491</v>
      </c>
      <c r="J144" s="352">
        <v>1</v>
      </c>
      <c r="K144" s="141" t="s">
        <v>491</v>
      </c>
      <c r="L144" s="141" t="s">
        <v>491</v>
      </c>
      <c r="M144" s="141" t="s">
        <v>491</v>
      </c>
    </row>
    <row r="145" spans="1:13" s="58" customFormat="1" ht="9.75" customHeight="1">
      <c r="A145" s="332">
        <v>603</v>
      </c>
      <c r="B145" s="58" t="s">
        <v>753</v>
      </c>
      <c r="C145" s="364"/>
      <c r="D145" s="28" t="s">
        <v>452</v>
      </c>
      <c r="E145" s="355">
        <v>513</v>
      </c>
      <c r="F145" s="310">
        <v>175</v>
      </c>
      <c r="G145" s="357">
        <v>10</v>
      </c>
      <c r="H145" s="354">
        <v>330</v>
      </c>
      <c r="I145" s="352">
        <v>1</v>
      </c>
      <c r="J145" s="196" t="s">
        <v>491</v>
      </c>
      <c r="K145" s="353">
        <v>8</v>
      </c>
      <c r="L145" s="141" t="s">
        <v>491</v>
      </c>
      <c r="M145" s="141" t="s">
        <v>491</v>
      </c>
    </row>
    <row r="146" spans="1:13" s="58" customFormat="1" ht="9.75" customHeight="1">
      <c r="A146" s="332"/>
      <c r="C146" s="364"/>
      <c r="D146" s="28" t="s">
        <v>453</v>
      </c>
      <c r="E146" s="355">
        <v>315</v>
      </c>
      <c r="F146" s="310">
        <v>83</v>
      </c>
      <c r="G146" s="357">
        <v>9</v>
      </c>
      <c r="H146" s="354">
        <v>232</v>
      </c>
      <c r="I146" s="196" t="s">
        <v>491</v>
      </c>
      <c r="J146" s="196" t="s">
        <v>491</v>
      </c>
      <c r="K146" s="141" t="s">
        <v>491</v>
      </c>
      <c r="L146" s="141" t="s">
        <v>491</v>
      </c>
      <c r="M146" s="141" t="s">
        <v>491</v>
      </c>
    </row>
    <row r="147" spans="1:13" s="58" customFormat="1" ht="9.75" customHeight="1">
      <c r="A147" s="332">
        <v>604</v>
      </c>
      <c r="B147" s="58" t="s">
        <v>754</v>
      </c>
      <c r="C147" s="364"/>
      <c r="D147" s="28" t="s">
        <v>452</v>
      </c>
      <c r="E147" s="355">
        <v>2613</v>
      </c>
      <c r="F147" s="310">
        <v>2020</v>
      </c>
      <c r="G147" s="357">
        <v>73</v>
      </c>
      <c r="H147" s="354">
        <v>577</v>
      </c>
      <c r="I147" s="196" t="s">
        <v>491</v>
      </c>
      <c r="J147" s="352">
        <v>2</v>
      </c>
      <c r="K147" s="353">
        <v>16</v>
      </c>
      <c r="L147" s="141" t="s">
        <v>491</v>
      </c>
      <c r="M147" s="336">
        <v>2</v>
      </c>
    </row>
    <row r="148" spans="1:13" s="58" customFormat="1" ht="9.75" customHeight="1">
      <c r="A148" s="332"/>
      <c r="C148" s="364"/>
      <c r="D148" s="28" t="s">
        <v>453</v>
      </c>
      <c r="E148" s="355">
        <v>1964</v>
      </c>
      <c r="F148" s="310">
        <v>1490</v>
      </c>
      <c r="G148" s="357">
        <v>48</v>
      </c>
      <c r="H148" s="354">
        <v>474</v>
      </c>
      <c r="I148" s="196" t="s">
        <v>491</v>
      </c>
      <c r="J148" s="352">
        <v>2</v>
      </c>
      <c r="K148" s="141" t="s">
        <v>491</v>
      </c>
      <c r="L148" s="141" t="s">
        <v>491</v>
      </c>
      <c r="M148" s="141" t="s">
        <v>491</v>
      </c>
    </row>
    <row r="149" spans="1:13" s="58" customFormat="1" ht="9.75" customHeight="1">
      <c r="A149" s="332">
        <v>606</v>
      </c>
      <c r="B149" s="58" t="s">
        <v>755</v>
      </c>
      <c r="C149" s="364"/>
      <c r="D149" s="28" t="s">
        <v>452</v>
      </c>
      <c r="E149" s="355">
        <v>68</v>
      </c>
      <c r="F149" s="310">
        <v>31</v>
      </c>
      <c r="G149" s="141" t="s">
        <v>491</v>
      </c>
      <c r="H149" s="354">
        <v>25</v>
      </c>
      <c r="I149" s="352">
        <v>2</v>
      </c>
      <c r="J149" s="196" t="s">
        <v>491</v>
      </c>
      <c r="K149" s="353">
        <v>12</v>
      </c>
      <c r="L149" s="141" t="s">
        <v>491</v>
      </c>
      <c r="M149" s="141" t="s">
        <v>491</v>
      </c>
    </row>
    <row r="150" spans="1:13" s="58" customFormat="1" ht="9.75" customHeight="1">
      <c r="A150" s="332"/>
      <c r="C150" s="364" t="s">
        <v>756</v>
      </c>
      <c r="D150" s="28" t="s">
        <v>453</v>
      </c>
      <c r="E150" s="355">
        <v>30</v>
      </c>
      <c r="F150" s="310">
        <v>9</v>
      </c>
      <c r="G150" s="141" t="s">
        <v>491</v>
      </c>
      <c r="H150" s="354">
        <v>18</v>
      </c>
      <c r="I150" s="352">
        <v>2</v>
      </c>
      <c r="J150" s="196" t="s">
        <v>491</v>
      </c>
      <c r="K150" s="353">
        <v>3</v>
      </c>
      <c r="L150" s="141" t="s">
        <v>491</v>
      </c>
      <c r="M150" s="141" t="s">
        <v>491</v>
      </c>
    </row>
    <row r="151" spans="1:13" s="58" customFormat="1" ht="9.75" customHeight="1">
      <c r="A151" s="332">
        <v>608</v>
      </c>
      <c r="B151" s="58" t="s">
        <v>757</v>
      </c>
      <c r="C151" s="364"/>
      <c r="D151" s="59" t="s">
        <v>452</v>
      </c>
      <c r="E151" s="355">
        <v>264</v>
      </c>
      <c r="F151" s="310">
        <v>14</v>
      </c>
      <c r="G151" s="357">
        <v>3</v>
      </c>
      <c r="H151" s="354">
        <v>250</v>
      </c>
      <c r="I151" s="196" t="s">
        <v>491</v>
      </c>
      <c r="J151" s="196" t="s">
        <v>491</v>
      </c>
      <c r="K151" s="141" t="s">
        <v>491</v>
      </c>
      <c r="L151" s="141" t="s">
        <v>491</v>
      </c>
      <c r="M151" s="141" t="s">
        <v>491</v>
      </c>
    </row>
    <row r="152" spans="1:13" s="58" customFormat="1" ht="9.75" customHeight="1">
      <c r="A152" s="332"/>
      <c r="C152" s="364"/>
      <c r="D152" s="59" t="s">
        <v>453</v>
      </c>
      <c r="E152" s="355">
        <v>134</v>
      </c>
      <c r="F152" s="310">
        <v>8</v>
      </c>
      <c r="G152" s="357">
        <v>1</v>
      </c>
      <c r="H152" s="354">
        <v>126</v>
      </c>
      <c r="I152" s="196" t="s">
        <v>491</v>
      </c>
      <c r="J152" s="196" t="s">
        <v>491</v>
      </c>
      <c r="K152" s="141" t="s">
        <v>491</v>
      </c>
      <c r="L152" s="141" t="s">
        <v>491</v>
      </c>
      <c r="M152" s="141" t="s">
        <v>491</v>
      </c>
    </row>
    <row r="153" spans="1:13" s="58" customFormat="1" ht="9.75" customHeight="1">
      <c r="A153" s="332">
        <v>610</v>
      </c>
      <c r="B153" s="58" t="s">
        <v>758</v>
      </c>
      <c r="C153" s="364"/>
      <c r="D153" s="59" t="s">
        <v>452</v>
      </c>
      <c r="E153" s="355">
        <v>130</v>
      </c>
      <c r="F153" s="310">
        <v>32</v>
      </c>
      <c r="G153" s="141" t="s">
        <v>491</v>
      </c>
      <c r="H153" s="354">
        <v>98</v>
      </c>
      <c r="I153" s="196" t="s">
        <v>491</v>
      </c>
      <c r="J153" s="196" t="s">
        <v>491</v>
      </c>
      <c r="K153" s="141" t="s">
        <v>491</v>
      </c>
      <c r="L153" s="141" t="s">
        <v>491</v>
      </c>
      <c r="M153" s="141" t="s">
        <v>491</v>
      </c>
    </row>
    <row r="154" spans="1:13" s="58" customFormat="1" ht="9.75" customHeight="1">
      <c r="A154" s="332"/>
      <c r="C154" s="364"/>
      <c r="D154" s="59" t="s">
        <v>453</v>
      </c>
      <c r="E154" s="355">
        <v>118</v>
      </c>
      <c r="F154" s="310">
        <v>23</v>
      </c>
      <c r="G154" s="141" t="s">
        <v>491</v>
      </c>
      <c r="H154" s="354">
        <v>95</v>
      </c>
      <c r="I154" s="196" t="s">
        <v>491</v>
      </c>
      <c r="J154" s="196" t="s">
        <v>491</v>
      </c>
      <c r="K154" s="141" t="s">
        <v>491</v>
      </c>
      <c r="L154" s="141" t="s">
        <v>491</v>
      </c>
      <c r="M154" s="141" t="s">
        <v>491</v>
      </c>
    </row>
    <row r="155" spans="1:13" s="65" customFormat="1" ht="9.75" customHeight="1">
      <c r="A155" s="4" t="str">
        <f>"- 26 -"</f>
        <v>- 26 -</v>
      </c>
      <c r="B155" s="369"/>
      <c r="C155" s="369"/>
      <c r="D155" s="370"/>
      <c r="E155" s="92"/>
      <c r="F155" s="92"/>
      <c r="G155" s="92"/>
      <c r="H155" s="92"/>
      <c r="I155" s="92"/>
      <c r="J155" s="92"/>
      <c r="K155" s="92"/>
      <c r="L155" s="92"/>
      <c r="M155" s="92"/>
    </row>
    <row r="156" spans="1:13" s="65" customFormat="1" ht="9.75" customHeight="1">
      <c r="A156" s="371"/>
      <c r="B156" s="58"/>
      <c r="C156" s="58"/>
      <c r="D156" s="364"/>
      <c r="E156" s="355"/>
      <c r="F156" s="355"/>
      <c r="G156" s="355"/>
      <c r="H156" s="355"/>
      <c r="I156" s="355"/>
      <c r="J156" s="355"/>
      <c r="K156" s="355"/>
      <c r="L156" s="355"/>
      <c r="M156" s="355"/>
    </row>
    <row r="157" spans="1:13" s="65" customFormat="1" ht="9.75" customHeight="1">
      <c r="A157" s="371"/>
      <c r="B157" s="58"/>
      <c r="C157" s="58"/>
      <c r="D157" s="364"/>
      <c r="E157" s="355"/>
      <c r="F157" s="355"/>
      <c r="G157" s="355"/>
      <c r="H157" s="355"/>
      <c r="I157" s="355"/>
      <c r="J157" s="355"/>
      <c r="K157" s="355"/>
      <c r="L157" s="355"/>
      <c r="M157" s="355"/>
    </row>
    <row r="158" spans="1:13" s="65" customFormat="1" ht="12" customHeight="1">
      <c r="A158" s="372" t="s">
        <v>723</v>
      </c>
      <c r="B158" s="22"/>
      <c r="C158" s="22"/>
      <c r="D158" s="22"/>
      <c r="E158" s="22"/>
      <c r="F158" s="22"/>
      <c r="G158" s="22"/>
      <c r="H158" s="22"/>
      <c r="I158" s="22"/>
      <c r="J158" s="22"/>
      <c r="K158" s="22"/>
      <c r="L158" s="22"/>
      <c r="M158" s="22"/>
    </row>
    <row r="159" spans="1:13" s="65" customFormat="1" ht="12" customHeight="1">
      <c r="A159" s="372" t="s">
        <v>724</v>
      </c>
      <c r="B159" s="22"/>
      <c r="C159" s="22"/>
      <c r="D159" s="22"/>
      <c r="E159" s="22"/>
      <c r="F159" s="22"/>
      <c r="G159" s="22"/>
      <c r="H159" s="22"/>
      <c r="I159" s="22"/>
      <c r="J159" s="22"/>
      <c r="K159" s="22"/>
      <c r="L159" s="22"/>
      <c r="M159" s="22"/>
    </row>
    <row r="160" spans="1:13" s="58" customFormat="1" ht="9" customHeight="1">
      <c r="A160" s="1"/>
      <c r="B160" s="1"/>
      <c r="C160" s="1"/>
      <c r="D160" s="1"/>
      <c r="E160" s="1"/>
      <c r="F160" s="1"/>
      <c r="G160" s="1"/>
      <c r="H160" s="1"/>
      <c r="I160" s="1"/>
      <c r="J160" s="1"/>
      <c r="K160" s="1"/>
      <c r="L160" s="1"/>
      <c r="M160" s="1"/>
    </row>
    <row r="161" spans="1:13" s="58" customFormat="1" ht="9" customHeight="1" thickBot="1">
      <c r="A161" s="23"/>
      <c r="B161" s="23"/>
      <c r="C161" s="23"/>
      <c r="D161" s="23"/>
      <c r="E161" s="23"/>
      <c r="F161" s="23"/>
      <c r="G161" s="23"/>
      <c r="H161" s="23"/>
      <c r="I161" s="23"/>
      <c r="J161" s="23"/>
      <c r="K161" s="23"/>
      <c r="L161" s="23"/>
      <c r="M161" s="23"/>
    </row>
    <row r="162" spans="1:14" s="1" customFormat="1" ht="9.75" customHeight="1">
      <c r="A162" s="314"/>
      <c r="B162" s="315"/>
      <c r="C162" s="315"/>
      <c r="D162" s="316"/>
      <c r="E162" s="764" t="s">
        <v>678</v>
      </c>
      <c r="F162" s="107" t="s">
        <v>679</v>
      </c>
      <c r="G162" s="317"/>
      <c r="H162" s="116"/>
      <c r="I162" s="318"/>
      <c r="J162" s="109"/>
      <c r="K162" s="107"/>
      <c r="L162" s="107"/>
      <c r="M162" s="107"/>
      <c r="N162" s="24"/>
    </row>
    <row r="163" spans="1:14" s="1" customFormat="1" ht="11.25">
      <c r="A163" s="758" t="s">
        <v>680</v>
      </c>
      <c r="B163" s="752" t="s">
        <v>681</v>
      </c>
      <c r="C163" s="753"/>
      <c r="D163" s="754"/>
      <c r="E163" s="765"/>
      <c r="F163" s="324" t="s">
        <v>429</v>
      </c>
      <c r="G163" s="325"/>
      <c r="H163" s="315"/>
      <c r="I163" s="315"/>
      <c r="J163" s="326"/>
      <c r="K163" s="315"/>
      <c r="L163" s="315"/>
      <c r="M163" s="315"/>
      <c r="N163" s="24"/>
    </row>
    <row r="164" spans="1:14" s="1" customFormat="1" ht="11.25">
      <c r="A164" s="759"/>
      <c r="C164" s="107"/>
      <c r="D164" s="112"/>
      <c r="E164" s="765"/>
      <c r="F164" s="239" t="s">
        <v>682</v>
      </c>
      <c r="G164" s="239" t="s">
        <v>683</v>
      </c>
      <c r="H164" s="239" t="s">
        <v>682</v>
      </c>
      <c r="I164" s="327" t="s">
        <v>403</v>
      </c>
      <c r="J164" s="328"/>
      <c r="K164" s="239" t="s">
        <v>682</v>
      </c>
      <c r="L164" s="327" t="s">
        <v>403</v>
      </c>
      <c r="M164" s="329"/>
      <c r="N164" s="50"/>
    </row>
    <row r="165" spans="1:14" s="1" customFormat="1" ht="12.75" customHeight="1">
      <c r="A165" s="759"/>
      <c r="B165" s="755" t="s">
        <v>443</v>
      </c>
      <c r="C165" s="760"/>
      <c r="D165" s="757"/>
      <c r="E165" s="765"/>
      <c r="F165" s="761"/>
      <c r="G165" s="761"/>
      <c r="H165" s="761"/>
      <c r="I165" s="239" t="s">
        <v>684</v>
      </c>
      <c r="J165" s="762" t="s">
        <v>685</v>
      </c>
      <c r="K165" s="761"/>
      <c r="L165" s="239" t="s">
        <v>684</v>
      </c>
      <c r="M165" s="762" t="s">
        <v>685</v>
      </c>
      <c r="N165" s="50"/>
    </row>
    <row r="166" spans="1:14" s="1" customFormat="1" ht="11.25" customHeight="1">
      <c r="A166" s="759"/>
      <c r="B166" s="107" t="s">
        <v>447</v>
      </c>
      <c r="C166" s="107"/>
      <c r="D166" s="112"/>
      <c r="E166" s="765"/>
      <c r="F166" s="761"/>
      <c r="G166" s="761"/>
      <c r="H166" s="761"/>
      <c r="I166" s="761"/>
      <c r="J166" s="763"/>
      <c r="K166" s="761"/>
      <c r="L166" s="761"/>
      <c r="M166" s="763"/>
      <c r="N166" s="50"/>
    </row>
    <row r="167" spans="1:14" s="1" customFormat="1" ht="11.25" customHeight="1" thickBot="1">
      <c r="A167" s="330"/>
      <c r="C167" s="107"/>
      <c r="D167" s="112"/>
      <c r="E167" s="765"/>
      <c r="F167" s="761"/>
      <c r="G167" s="761"/>
      <c r="H167" s="761"/>
      <c r="I167" s="761"/>
      <c r="J167" s="763"/>
      <c r="K167" s="761"/>
      <c r="L167" s="761"/>
      <c r="M167" s="763"/>
      <c r="N167" s="50"/>
    </row>
    <row r="168" spans="1:13" s="58" customFormat="1" ht="9.75" customHeight="1">
      <c r="A168" s="143"/>
      <c r="B168" s="34"/>
      <c r="C168" s="34"/>
      <c r="D168" s="26"/>
      <c r="E168" s="51"/>
      <c r="F168" s="51"/>
      <c r="G168" s="51"/>
      <c r="H168" s="51"/>
      <c r="I168" s="51"/>
      <c r="J168" s="51"/>
      <c r="K168" s="51"/>
      <c r="L168" s="51"/>
      <c r="M168" s="51"/>
    </row>
    <row r="169" spans="1:13" s="58" customFormat="1" ht="9.75" customHeight="1">
      <c r="A169" s="332">
        <v>618</v>
      </c>
      <c r="B169" s="58" t="s">
        <v>759</v>
      </c>
      <c r="C169" s="364"/>
      <c r="D169" s="59" t="s">
        <v>452</v>
      </c>
      <c r="E169" s="355">
        <v>83</v>
      </c>
      <c r="F169" s="310">
        <v>25</v>
      </c>
      <c r="G169" s="196" t="s">
        <v>491</v>
      </c>
      <c r="H169" s="354">
        <v>56</v>
      </c>
      <c r="I169" s="352">
        <v>9</v>
      </c>
      <c r="J169" s="196" t="s">
        <v>491</v>
      </c>
      <c r="K169" s="373">
        <v>2</v>
      </c>
      <c r="L169" s="141" t="s">
        <v>491</v>
      </c>
      <c r="M169" s="141" t="s">
        <v>491</v>
      </c>
    </row>
    <row r="170" spans="1:13" s="58" customFormat="1" ht="9.75" customHeight="1">
      <c r="A170" s="332"/>
      <c r="C170" s="364" t="s">
        <v>760</v>
      </c>
      <c r="D170" s="59" t="s">
        <v>453</v>
      </c>
      <c r="E170" s="355">
        <v>65</v>
      </c>
      <c r="F170" s="310">
        <v>15</v>
      </c>
      <c r="G170" s="196" t="s">
        <v>491</v>
      </c>
      <c r="H170" s="354">
        <v>49</v>
      </c>
      <c r="I170" s="352">
        <v>9</v>
      </c>
      <c r="J170" s="196" t="s">
        <v>491</v>
      </c>
      <c r="K170" s="373">
        <v>1</v>
      </c>
      <c r="L170" s="141" t="s">
        <v>491</v>
      </c>
      <c r="M170" s="141" t="s">
        <v>491</v>
      </c>
    </row>
    <row r="171" spans="1:13" s="58" customFormat="1" ht="9.75" customHeight="1">
      <c r="A171" s="332">
        <v>619</v>
      </c>
      <c r="B171" s="58" t="s">
        <v>761</v>
      </c>
      <c r="C171" s="364"/>
      <c r="D171" s="59" t="s">
        <v>452</v>
      </c>
      <c r="E171" s="355">
        <v>81</v>
      </c>
      <c r="F171" s="310">
        <v>3</v>
      </c>
      <c r="G171" s="196" t="s">
        <v>491</v>
      </c>
      <c r="H171" s="354">
        <v>78</v>
      </c>
      <c r="I171" s="196" t="s">
        <v>491</v>
      </c>
      <c r="J171" s="196" t="s">
        <v>491</v>
      </c>
      <c r="K171" s="335" t="s">
        <v>491</v>
      </c>
      <c r="L171" s="141" t="s">
        <v>491</v>
      </c>
      <c r="M171" s="141" t="s">
        <v>491</v>
      </c>
    </row>
    <row r="172" spans="1:13" s="58" customFormat="1" ht="9.75" customHeight="1">
      <c r="A172" s="332"/>
      <c r="B172" s="58" t="s">
        <v>302</v>
      </c>
      <c r="C172" s="364" t="s">
        <v>760</v>
      </c>
      <c r="D172" s="59" t="s">
        <v>453</v>
      </c>
      <c r="E172" s="355">
        <v>72</v>
      </c>
      <c r="F172" s="310">
        <v>1</v>
      </c>
      <c r="G172" s="196" t="s">
        <v>491</v>
      </c>
      <c r="H172" s="354">
        <v>71</v>
      </c>
      <c r="I172" s="196" t="s">
        <v>491</v>
      </c>
      <c r="J172" s="196" t="s">
        <v>491</v>
      </c>
      <c r="K172" s="335" t="s">
        <v>491</v>
      </c>
      <c r="L172" s="141" t="s">
        <v>491</v>
      </c>
      <c r="M172" s="141" t="s">
        <v>491</v>
      </c>
    </row>
    <row r="173" spans="1:13" s="58" customFormat="1" ht="9.75" customHeight="1">
      <c r="A173" s="332">
        <v>620</v>
      </c>
      <c r="B173" s="58" t="s">
        <v>762</v>
      </c>
      <c r="C173" s="364"/>
      <c r="D173" s="59" t="s">
        <v>452</v>
      </c>
      <c r="E173" s="355">
        <v>26</v>
      </c>
      <c r="F173" s="196" t="s">
        <v>491</v>
      </c>
      <c r="G173" s="196" t="s">
        <v>491</v>
      </c>
      <c r="H173" s="354">
        <v>2</v>
      </c>
      <c r="I173" s="196" t="s">
        <v>491</v>
      </c>
      <c r="J173" s="196" t="s">
        <v>491</v>
      </c>
      <c r="K173" s="373">
        <v>24</v>
      </c>
      <c r="L173" s="141" t="s">
        <v>491</v>
      </c>
      <c r="M173" s="141" t="s">
        <v>491</v>
      </c>
    </row>
    <row r="174" spans="1:13" s="58" customFormat="1" ht="9.75" customHeight="1">
      <c r="A174" s="332"/>
      <c r="C174" s="364"/>
      <c r="D174" s="59" t="s">
        <v>453</v>
      </c>
      <c r="E174" s="355">
        <v>1</v>
      </c>
      <c r="F174" s="196" t="s">
        <v>491</v>
      </c>
      <c r="G174" s="196" t="s">
        <v>491</v>
      </c>
      <c r="H174" s="354">
        <v>1</v>
      </c>
      <c r="I174" s="196" t="s">
        <v>491</v>
      </c>
      <c r="J174" s="196" t="s">
        <v>491</v>
      </c>
      <c r="K174" s="335" t="s">
        <v>491</v>
      </c>
      <c r="L174" s="141" t="s">
        <v>491</v>
      </c>
      <c r="M174" s="141" t="s">
        <v>491</v>
      </c>
    </row>
    <row r="175" spans="1:13" s="58" customFormat="1" ht="9.75" customHeight="1">
      <c r="A175" s="365"/>
      <c r="B175" s="65" t="s">
        <v>763</v>
      </c>
      <c r="C175" s="366"/>
      <c r="D175" s="66" t="s">
        <v>452</v>
      </c>
      <c r="E175" s="359">
        <v>3961</v>
      </c>
      <c r="F175" s="311">
        <v>2433</v>
      </c>
      <c r="G175" s="311">
        <v>86</v>
      </c>
      <c r="H175" s="361">
        <v>1461</v>
      </c>
      <c r="I175" s="362">
        <v>12</v>
      </c>
      <c r="J175" s="362">
        <v>3</v>
      </c>
      <c r="K175" s="374">
        <v>67</v>
      </c>
      <c r="L175" s="346" t="s">
        <v>491</v>
      </c>
      <c r="M175" s="368">
        <v>2</v>
      </c>
    </row>
    <row r="176" spans="1:13" s="58" customFormat="1" ht="9.75" customHeight="1">
      <c r="A176" s="365"/>
      <c r="B176" s="65"/>
      <c r="C176" s="2"/>
      <c r="D176" s="66" t="s">
        <v>453</v>
      </c>
      <c r="E176" s="359">
        <v>2800</v>
      </c>
      <c r="F176" s="311">
        <v>1700</v>
      </c>
      <c r="G176" s="311">
        <v>58</v>
      </c>
      <c r="H176" s="361">
        <v>1096</v>
      </c>
      <c r="I176" s="362">
        <v>11</v>
      </c>
      <c r="J176" s="362">
        <v>3</v>
      </c>
      <c r="K176" s="374">
        <v>4</v>
      </c>
      <c r="L176" s="346" t="s">
        <v>491</v>
      </c>
      <c r="M176" s="346" t="s">
        <v>491</v>
      </c>
    </row>
    <row r="177" spans="1:13" s="58" customFormat="1" ht="7.5" customHeight="1">
      <c r="A177" s="365"/>
      <c r="B177" s="65"/>
      <c r="C177" s="366"/>
      <c r="D177" s="66"/>
      <c r="E177" s="359"/>
      <c r="F177" s="359"/>
      <c r="G177" s="141"/>
      <c r="H177" s="354"/>
      <c r="I177" s="362"/>
      <c r="J177" s="362"/>
      <c r="K177" s="141"/>
      <c r="L177" s="368"/>
      <c r="M177" s="368"/>
    </row>
    <row r="178" spans="1:13" s="58" customFormat="1" ht="9.75" customHeight="1">
      <c r="A178" s="332">
        <v>701</v>
      </c>
      <c r="B178" s="58" t="s">
        <v>764</v>
      </c>
      <c r="D178" s="59" t="s">
        <v>452</v>
      </c>
      <c r="E178" s="355">
        <v>240</v>
      </c>
      <c r="F178" s="310">
        <v>137</v>
      </c>
      <c r="G178" s="196" t="s">
        <v>491</v>
      </c>
      <c r="H178" s="354">
        <v>96</v>
      </c>
      <c r="I178" s="352">
        <v>8</v>
      </c>
      <c r="J178" s="352">
        <v>1</v>
      </c>
      <c r="K178" s="373">
        <v>7</v>
      </c>
      <c r="L178" s="141" t="s">
        <v>491</v>
      </c>
      <c r="M178" s="141" t="s">
        <v>491</v>
      </c>
    </row>
    <row r="179" spans="1:13" s="58" customFormat="1" ht="9.75" customHeight="1">
      <c r="A179" s="350"/>
      <c r="C179" s="58" t="s">
        <v>765</v>
      </c>
      <c r="D179" s="59" t="s">
        <v>453</v>
      </c>
      <c r="E179" s="355">
        <v>125</v>
      </c>
      <c r="F179" s="310">
        <v>63</v>
      </c>
      <c r="G179" s="196" t="s">
        <v>491</v>
      </c>
      <c r="H179" s="354">
        <v>61</v>
      </c>
      <c r="I179" s="352">
        <v>7</v>
      </c>
      <c r="J179" s="352">
        <v>1</v>
      </c>
      <c r="K179" s="373">
        <v>1</v>
      </c>
      <c r="L179" s="141" t="s">
        <v>491</v>
      </c>
      <c r="M179" s="141" t="s">
        <v>491</v>
      </c>
    </row>
    <row r="180" spans="1:13" s="58" customFormat="1" ht="9.75" customHeight="1">
      <c r="A180" s="332">
        <v>704</v>
      </c>
      <c r="B180" s="58" t="s">
        <v>766</v>
      </c>
      <c r="D180" s="59" t="s">
        <v>452</v>
      </c>
      <c r="E180" s="355">
        <v>116</v>
      </c>
      <c r="F180" s="310">
        <v>5</v>
      </c>
      <c r="G180" s="196" t="s">
        <v>491</v>
      </c>
      <c r="H180" s="354">
        <v>108</v>
      </c>
      <c r="I180" s="352">
        <v>4</v>
      </c>
      <c r="J180" s="352">
        <v>1</v>
      </c>
      <c r="K180" s="373">
        <v>3</v>
      </c>
      <c r="L180" s="141" t="s">
        <v>491</v>
      </c>
      <c r="M180" s="141" t="s">
        <v>491</v>
      </c>
    </row>
    <row r="181" spans="1:13" s="58" customFormat="1" ht="9.75" customHeight="1">
      <c r="A181" s="332"/>
      <c r="C181" s="58" t="s">
        <v>767</v>
      </c>
      <c r="D181" s="59" t="s">
        <v>453</v>
      </c>
      <c r="E181" s="355">
        <v>66</v>
      </c>
      <c r="F181" s="310">
        <v>3</v>
      </c>
      <c r="G181" s="196" t="s">
        <v>491</v>
      </c>
      <c r="H181" s="354">
        <v>63</v>
      </c>
      <c r="I181" s="352">
        <v>3</v>
      </c>
      <c r="J181" s="352">
        <v>1</v>
      </c>
      <c r="K181" s="335" t="s">
        <v>491</v>
      </c>
      <c r="L181" s="141" t="s">
        <v>491</v>
      </c>
      <c r="M181" s="141" t="s">
        <v>491</v>
      </c>
    </row>
    <row r="182" spans="1:13" s="58" customFormat="1" ht="9.75" customHeight="1">
      <c r="A182" s="332">
        <v>708</v>
      </c>
      <c r="B182" s="58" t="s">
        <v>768</v>
      </c>
      <c r="D182" s="59" t="s">
        <v>452</v>
      </c>
      <c r="E182" s="355">
        <v>9</v>
      </c>
      <c r="F182" s="196" t="s">
        <v>491</v>
      </c>
      <c r="G182" s="196" t="s">
        <v>491</v>
      </c>
      <c r="H182" s="354">
        <v>9</v>
      </c>
      <c r="I182" s="196" t="s">
        <v>491</v>
      </c>
      <c r="J182" s="352">
        <v>1</v>
      </c>
      <c r="K182" s="335" t="s">
        <v>491</v>
      </c>
      <c r="L182" s="141" t="s">
        <v>491</v>
      </c>
      <c r="M182" s="141" t="s">
        <v>491</v>
      </c>
    </row>
    <row r="183" spans="1:13" s="58" customFormat="1" ht="9.75" customHeight="1">
      <c r="A183" s="332"/>
      <c r="C183" s="58" t="s">
        <v>769</v>
      </c>
      <c r="D183" s="59" t="s">
        <v>453</v>
      </c>
      <c r="E183" s="355">
        <v>8</v>
      </c>
      <c r="F183" s="196" t="s">
        <v>491</v>
      </c>
      <c r="G183" s="196" t="s">
        <v>491</v>
      </c>
      <c r="H183" s="354">
        <v>8</v>
      </c>
      <c r="I183" s="196" t="s">
        <v>491</v>
      </c>
      <c r="J183" s="352">
        <v>1</v>
      </c>
      <c r="K183" s="335" t="s">
        <v>491</v>
      </c>
      <c r="L183" s="141" t="s">
        <v>491</v>
      </c>
      <c r="M183" s="141" t="s">
        <v>491</v>
      </c>
    </row>
    <row r="184" spans="1:13" s="58" customFormat="1" ht="9.75" customHeight="1">
      <c r="A184" s="332">
        <v>709</v>
      </c>
      <c r="B184" s="58" t="s">
        <v>770</v>
      </c>
      <c r="D184" s="59" t="s">
        <v>452</v>
      </c>
      <c r="E184" s="58">
        <v>689</v>
      </c>
      <c r="F184" s="310">
        <v>33</v>
      </c>
      <c r="G184" s="196" t="s">
        <v>491</v>
      </c>
      <c r="H184" s="354">
        <v>400</v>
      </c>
      <c r="I184" s="352">
        <v>8</v>
      </c>
      <c r="J184" s="196" t="s">
        <v>491</v>
      </c>
      <c r="K184" s="373">
        <v>256</v>
      </c>
      <c r="L184" s="375">
        <v>16</v>
      </c>
      <c r="M184" s="376" t="s">
        <v>491</v>
      </c>
    </row>
    <row r="185" spans="1:13" s="58" customFormat="1" ht="9.75" customHeight="1">
      <c r="A185" s="332"/>
      <c r="D185" s="59" t="s">
        <v>453</v>
      </c>
      <c r="E185" s="58">
        <v>229</v>
      </c>
      <c r="F185" s="310">
        <v>15</v>
      </c>
      <c r="G185" s="196" t="s">
        <v>491</v>
      </c>
      <c r="H185" s="354">
        <v>211</v>
      </c>
      <c r="I185" s="352">
        <v>8</v>
      </c>
      <c r="J185" s="196" t="s">
        <v>491</v>
      </c>
      <c r="K185" s="373">
        <v>3</v>
      </c>
      <c r="L185" s="141" t="s">
        <v>491</v>
      </c>
      <c r="M185" s="141" t="s">
        <v>491</v>
      </c>
    </row>
    <row r="186" spans="1:13" s="58" customFormat="1" ht="9.75" customHeight="1">
      <c r="A186" s="332">
        <v>718</v>
      </c>
      <c r="B186" s="58" t="s">
        <v>771</v>
      </c>
      <c r="D186" s="59" t="s">
        <v>452</v>
      </c>
      <c r="E186" s="355">
        <v>79</v>
      </c>
      <c r="F186" s="336">
        <v>21</v>
      </c>
      <c r="G186" s="196" t="s">
        <v>491</v>
      </c>
      <c r="H186" s="354">
        <v>52</v>
      </c>
      <c r="I186" s="196" t="s">
        <v>491</v>
      </c>
      <c r="J186" s="352">
        <v>1</v>
      </c>
      <c r="K186" s="373">
        <v>6</v>
      </c>
      <c r="L186" s="375">
        <v>4</v>
      </c>
      <c r="M186" s="141" t="s">
        <v>491</v>
      </c>
    </row>
    <row r="187" spans="1:13" s="58" customFormat="1" ht="9.75" customHeight="1">
      <c r="A187" s="332"/>
      <c r="C187" s="58" t="s">
        <v>772</v>
      </c>
      <c r="D187" s="59" t="s">
        <v>453</v>
      </c>
      <c r="E187" s="355">
        <v>30</v>
      </c>
      <c r="F187" s="336">
        <v>9</v>
      </c>
      <c r="G187" s="196" t="s">
        <v>491</v>
      </c>
      <c r="H187" s="354">
        <v>19</v>
      </c>
      <c r="I187" s="196" t="s">
        <v>491</v>
      </c>
      <c r="J187" s="196" t="s">
        <v>491</v>
      </c>
      <c r="K187" s="373">
        <v>2</v>
      </c>
      <c r="L187" s="141" t="s">
        <v>491</v>
      </c>
      <c r="M187" s="141" t="s">
        <v>491</v>
      </c>
    </row>
    <row r="188" spans="1:13" s="58" customFormat="1" ht="9.75" customHeight="1">
      <c r="A188" s="365"/>
      <c r="B188" s="65" t="s">
        <v>773</v>
      </c>
      <c r="C188" s="65"/>
      <c r="D188" s="66" t="s">
        <v>452</v>
      </c>
      <c r="E188" s="359">
        <v>1133</v>
      </c>
      <c r="F188" s="344">
        <v>196</v>
      </c>
      <c r="G188" s="196" t="s">
        <v>491</v>
      </c>
      <c r="H188" s="361">
        <v>665</v>
      </c>
      <c r="I188" s="362">
        <v>20</v>
      </c>
      <c r="J188" s="362">
        <v>4</v>
      </c>
      <c r="K188" s="374">
        <v>272</v>
      </c>
      <c r="L188" s="377">
        <v>20</v>
      </c>
      <c r="M188" s="346" t="s">
        <v>491</v>
      </c>
    </row>
    <row r="189" spans="1:13" s="58" customFormat="1" ht="9.75" customHeight="1">
      <c r="A189" s="365"/>
      <c r="B189" s="65"/>
      <c r="C189" s="2"/>
      <c r="D189" s="66" t="s">
        <v>453</v>
      </c>
      <c r="E189" s="359">
        <v>458</v>
      </c>
      <c r="F189" s="344">
        <v>90</v>
      </c>
      <c r="G189" s="196" t="s">
        <v>491</v>
      </c>
      <c r="H189" s="361">
        <v>362</v>
      </c>
      <c r="I189" s="362">
        <v>18</v>
      </c>
      <c r="J189" s="362">
        <v>3</v>
      </c>
      <c r="K189" s="374">
        <v>6</v>
      </c>
      <c r="L189" s="346" t="s">
        <v>491</v>
      </c>
      <c r="M189" s="346" t="s">
        <v>491</v>
      </c>
    </row>
    <row r="190" spans="1:13" s="58" customFormat="1" ht="7.5" customHeight="1">
      <c r="A190" s="365"/>
      <c r="B190" s="65"/>
      <c r="C190" s="65"/>
      <c r="D190" s="66"/>
      <c r="E190" s="355"/>
      <c r="F190" s="344"/>
      <c r="G190" s="196"/>
      <c r="H190" s="344"/>
      <c r="I190" s="362"/>
      <c r="J190" s="362"/>
      <c r="K190" s="374"/>
      <c r="L190" s="377"/>
      <c r="M190" s="377"/>
    </row>
    <row r="191" spans="1:13" s="65" customFormat="1" ht="9.75" customHeight="1">
      <c r="A191" s="332">
        <v>801</v>
      </c>
      <c r="B191" s="58" t="s">
        <v>774</v>
      </c>
      <c r="C191" s="58"/>
      <c r="D191" s="59" t="s">
        <v>452</v>
      </c>
      <c r="E191" s="355">
        <v>213</v>
      </c>
      <c r="F191" s="336">
        <v>109</v>
      </c>
      <c r="G191" s="310">
        <v>2</v>
      </c>
      <c r="H191" s="354">
        <v>95</v>
      </c>
      <c r="I191" s="352">
        <v>10</v>
      </c>
      <c r="J191" s="196">
        <v>4</v>
      </c>
      <c r="K191" s="373">
        <v>9</v>
      </c>
      <c r="L191" s="141" t="s">
        <v>491</v>
      </c>
      <c r="M191" s="378">
        <v>1</v>
      </c>
    </row>
    <row r="192" spans="1:13" s="65" customFormat="1" ht="9.75" customHeight="1">
      <c r="A192" s="332"/>
      <c r="B192" s="58"/>
      <c r="C192" s="58" t="s">
        <v>775</v>
      </c>
      <c r="D192" s="59" t="s">
        <v>453</v>
      </c>
      <c r="E192" s="355">
        <v>127</v>
      </c>
      <c r="F192" s="336">
        <v>56</v>
      </c>
      <c r="G192" s="310">
        <v>2</v>
      </c>
      <c r="H192" s="354">
        <v>70</v>
      </c>
      <c r="I192" s="352">
        <v>8</v>
      </c>
      <c r="J192" s="196">
        <v>3</v>
      </c>
      <c r="K192" s="373">
        <v>1</v>
      </c>
      <c r="L192" s="141" t="s">
        <v>491</v>
      </c>
      <c r="M192" s="376" t="s">
        <v>491</v>
      </c>
    </row>
    <row r="193" spans="1:13" s="58" customFormat="1" ht="9.75" customHeight="1">
      <c r="A193" s="332">
        <v>810</v>
      </c>
      <c r="B193" s="58" t="s">
        <v>776</v>
      </c>
      <c r="D193" s="59" t="s">
        <v>452</v>
      </c>
      <c r="E193" s="355">
        <v>785</v>
      </c>
      <c r="F193" s="336">
        <v>221</v>
      </c>
      <c r="G193" s="310">
        <v>9</v>
      </c>
      <c r="H193" s="354">
        <v>551</v>
      </c>
      <c r="I193" s="352">
        <v>33</v>
      </c>
      <c r="J193" s="196">
        <v>9</v>
      </c>
      <c r="K193" s="373">
        <v>13</v>
      </c>
      <c r="L193" s="141" t="s">
        <v>491</v>
      </c>
      <c r="M193" s="378">
        <v>1</v>
      </c>
    </row>
    <row r="194" spans="1:13" s="58" customFormat="1" ht="9.75" customHeight="1">
      <c r="A194" s="332"/>
      <c r="C194" s="58" t="s">
        <v>777</v>
      </c>
      <c r="D194" s="59" t="s">
        <v>453</v>
      </c>
      <c r="E194" s="355">
        <v>572</v>
      </c>
      <c r="F194" s="336">
        <v>113</v>
      </c>
      <c r="G194" s="310">
        <v>4</v>
      </c>
      <c r="H194" s="354">
        <v>459</v>
      </c>
      <c r="I194" s="352">
        <v>29</v>
      </c>
      <c r="J194" s="196">
        <v>6</v>
      </c>
      <c r="K194" s="335" t="s">
        <v>491</v>
      </c>
      <c r="L194" s="141" t="s">
        <v>491</v>
      </c>
      <c r="M194" s="141" t="s">
        <v>491</v>
      </c>
    </row>
    <row r="195" spans="1:13" s="58" customFormat="1" ht="9.75" customHeight="1">
      <c r="A195" s="332">
        <v>834</v>
      </c>
      <c r="B195" s="58" t="s">
        <v>766</v>
      </c>
      <c r="D195" s="59"/>
      <c r="E195" s="355"/>
      <c r="F195" s="196"/>
      <c r="G195" s="196"/>
      <c r="H195" s="354"/>
      <c r="I195" s="352"/>
      <c r="J195" s="196"/>
      <c r="K195" s="373"/>
      <c r="L195" s="141"/>
      <c r="M195" s="141"/>
    </row>
    <row r="196" spans="1:13" s="58" customFormat="1" ht="9.75" customHeight="1">
      <c r="A196" s="332"/>
      <c r="C196" s="58" t="s">
        <v>778</v>
      </c>
      <c r="D196" s="59" t="s">
        <v>452</v>
      </c>
      <c r="E196" s="355">
        <v>313</v>
      </c>
      <c r="F196" s="336">
        <v>5</v>
      </c>
      <c r="G196" s="196" t="s">
        <v>491</v>
      </c>
      <c r="H196" s="354">
        <v>292</v>
      </c>
      <c r="I196" s="352">
        <v>10</v>
      </c>
      <c r="J196" s="352">
        <v>8</v>
      </c>
      <c r="K196" s="373">
        <v>16</v>
      </c>
      <c r="L196" s="141" t="s">
        <v>491</v>
      </c>
      <c r="M196" s="141" t="s">
        <v>491</v>
      </c>
    </row>
    <row r="197" spans="1:13" s="58" customFormat="1" ht="9.75" customHeight="1">
      <c r="A197" s="332"/>
      <c r="C197" s="58" t="s">
        <v>779</v>
      </c>
      <c r="D197" s="59" t="s">
        <v>453</v>
      </c>
      <c r="E197" s="355">
        <v>249</v>
      </c>
      <c r="F197" s="336">
        <v>3</v>
      </c>
      <c r="G197" s="196" t="s">
        <v>491</v>
      </c>
      <c r="H197" s="354">
        <v>237</v>
      </c>
      <c r="I197" s="352">
        <v>8</v>
      </c>
      <c r="J197" s="352">
        <v>6</v>
      </c>
      <c r="K197" s="373">
        <v>9</v>
      </c>
      <c r="L197" s="141" t="s">
        <v>491</v>
      </c>
      <c r="M197" s="141" t="s">
        <v>491</v>
      </c>
    </row>
    <row r="198" spans="1:13" s="58" customFormat="1" ht="9.75" customHeight="1">
      <c r="A198" s="365"/>
      <c r="B198" s="65" t="s">
        <v>780</v>
      </c>
      <c r="C198" s="65"/>
      <c r="D198" s="66" t="s">
        <v>452</v>
      </c>
      <c r="E198" s="359">
        <v>1311</v>
      </c>
      <c r="F198" s="344">
        <v>335</v>
      </c>
      <c r="G198" s="344">
        <v>11</v>
      </c>
      <c r="H198" s="361">
        <v>938</v>
      </c>
      <c r="I198" s="362">
        <v>53</v>
      </c>
      <c r="J198" s="362">
        <v>21</v>
      </c>
      <c r="K198" s="374">
        <v>38</v>
      </c>
      <c r="L198" s="346" t="s">
        <v>491</v>
      </c>
      <c r="M198" s="368">
        <v>2</v>
      </c>
    </row>
    <row r="199" spans="1:13" s="58" customFormat="1" ht="9.75" customHeight="1">
      <c r="A199" s="365"/>
      <c r="B199" s="65"/>
      <c r="C199" s="2"/>
      <c r="D199" s="66" t="s">
        <v>453</v>
      </c>
      <c r="E199" s="359">
        <v>948</v>
      </c>
      <c r="F199" s="344">
        <v>172</v>
      </c>
      <c r="G199" s="344">
        <v>6</v>
      </c>
      <c r="H199" s="361">
        <v>766</v>
      </c>
      <c r="I199" s="362">
        <v>45</v>
      </c>
      <c r="J199" s="362">
        <v>15</v>
      </c>
      <c r="K199" s="374">
        <v>10</v>
      </c>
      <c r="L199" s="346" t="s">
        <v>491</v>
      </c>
      <c r="M199" s="346" t="s">
        <v>491</v>
      </c>
    </row>
    <row r="200" spans="1:13" s="58" customFormat="1" ht="7.5" customHeight="1">
      <c r="A200" s="365"/>
      <c r="B200" s="65"/>
      <c r="C200" s="65"/>
      <c r="D200" s="66"/>
      <c r="E200" s="355"/>
      <c r="F200" s="344"/>
      <c r="G200" s="344"/>
      <c r="H200" s="344"/>
      <c r="I200" s="362"/>
      <c r="J200" s="362"/>
      <c r="K200" s="374"/>
      <c r="L200" s="141"/>
      <c r="M200" s="377"/>
    </row>
    <row r="201" spans="1:4" s="65" customFormat="1" ht="9.75" customHeight="1">
      <c r="A201" s="332">
        <v>901</v>
      </c>
      <c r="B201" s="58" t="s">
        <v>781</v>
      </c>
      <c r="C201" s="58"/>
      <c r="D201" s="59"/>
    </row>
    <row r="202" spans="1:13" s="65" customFormat="1" ht="9.75" customHeight="1">
      <c r="A202" s="332"/>
      <c r="B202" s="58"/>
      <c r="C202" s="58" t="s">
        <v>782</v>
      </c>
      <c r="D202" s="59" t="s">
        <v>452</v>
      </c>
      <c r="E202" s="355">
        <v>351</v>
      </c>
      <c r="F202" s="336">
        <v>250</v>
      </c>
      <c r="G202" s="336">
        <v>25</v>
      </c>
      <c r="H202" s="354">
        <v>86</v>
      </c>
      <c r="I202" s="196" t="s">
        <v>491</v>
      </c>
      <c r="J202" s="352">
        <v>1</v>
      </c>
      <c r="K202" s="373">
        <v>15</v>
      </c>
      <c r="L202" s="141" t="s">
        <v>491</v>
      </c>
      <c r="M202" s="141" t="s">
        <v>491</v>
      </c>
    </row>
    <row r="203" spans="1:13" s="58" customFormat="1" ht="9.75" customHeight="1">
      <c r="A203" s="332"/>
      <c r="C203" s="58" t="s">
        <v>783</v>
      </c>
      <c r="D203" s="59" t="s">
        <v>453</v>
      </c>
      <c r="E203" s="355">
        <v>164</v>
      </c>
      <c r="F203" s="336">
        <v>102</v>
      </c>
      <c r="G203" s="336">
        <v>16</v>
      </c>
      <c r="H203" s="354">
        <v>57</v>
      </c>
      <c r="I203" s="196" t="s">
        <v>491</v>
      </c>
      <c r="J203" s="196" t="s">
        <v>491</v>
      </c>
      <c r="K203" s="373">
        <v>5</v>
      </c>
      <c r="L203" s="141" t="s">
        <v>491</v>
      </c>
      <c r="M203" s="141" t="s">
        <v>491</v>
      </c>
    </row>
    <row r="204" spans="1:13" s="58" customFormat="1" ht="9.75" customHeight="1">
      <c r="A204" s="332">
        <v>905</v>
      </c>
      <c r="B204" s="58" t="s">
        <v>784</v>
      </c>
      <c r="D204" s="59" t="s">
        <v>452</v>
      </c>
      <c r="E204" s="58">
        <v>10</v>
      </c>
      <c r="F204" s="336">
        <v>4</v>
      </c>
      <c r="G204" s="196" t="s">
        <v>491</v>
      </c>
      <c r="H204" s="354">
        <v>6</v>
      </c>
      <c r="I204" s="352">
        <v>1</v>
      </c>
      <c r="J204" s="352">
        <v>1</v>
      </c>
      <c r="K204" s="335" t="s">
        <v>491</v>
      </c>
      <c r="L204" s="141" t="s">
        <v>491</v>
      </c>
      <c r="M204" s="141" t="s">
        <v>491</v>
      </c>
    </row>
    <row r="205" spans="1:13" s="58" customFormat="1" ht="9.75" customHeight="1">
      <c r="A205" s="332"/>
      <c r="C205" s="58" t="str">
        <f>"- Umwelt und Naturschutz -"</f>
        <v>- Umwelt und Naturschutz -</v>
      </c>
      <c r="D205" s="59" t="s">
        <v>453</v>
      </c>
      <c r="E205" s="58">
        <v>4</v>
      </c>
      <c r="F205" s="336">
        <v>1</v>
      </c>
      <c r="G205" s="196" t="s">
        <v>491</v>
      </c>
      <c r="H205" s="354">
        <v>3</v>
      </c>
      <c r="I205" s="352">
        <v>1</v>
      </c>
      <c r="J205" s="196" t="s">
        <v>491</v>
      </c>
      <c r="K205" s="335" t="s">
        <v>491</v>
      </c>
      <c r="L205" s="141" t="s">
        <v>491</v>
      </c>
      <c r="M205" s="141" t="s">
        <v>491</v>
      </c>
    </row>
    <row r="206" spans="1:13" s="58" customFormat="1" ht="9.75" customHeight="1">
      <c r="A206" s="332">
        <v>908</v>
      </c>
      <c r="B206" s="58" t="s">
        <v>785</v>
      </c>
      <c r="D206" s="59" t="s">
        <v>452</v>
      </c>
      <c r="E206" s="355">
        <v>362</v>
      </c>
      <c r="F206" s="336">
        <v>179</v>
      </c>
      <c r="G206" s="196" t="s">
        <v>491</v>
      </c>
      <c r="H206" s="354">
        <v>148</v>
      </c>
      <c r="I206" s="352">
        <v>8</v>
      </c>
      <c r="J206" s="196" t="s">
        <v>491</v>
      </c>
      <c r="K206" s="373">
        <v>35</v>
      </c>
      <c r="L206" s="141" t="s">
        <v>491</v>
      </c>
      <c r="M206" s="375">
        <v>19</v>
      </c>
    </row>
    <row r="207" spans="1:13" s="58" customFormat="1" ht="9.75" customHeight="1">
      <c r="A207" s="332"/>
      <c r="D207" s="59" t="s">
        <v>453</v>
      </c>
      <c r="E207" s="355">
        <v>209</v>
      </c>
      <c r="F207" s="336">
        <v>101</v>
      </c>
      <c r="G207" s="196" t="s">
        <v>491</v>
      </c>
      <c r="H207" s="354">
        <v>91</v>
      </c>
      <c r="I207" s="352">
        <v>7</v>
      </c>
      <c r="J207" s="196" t="s">
        <v>491</v>
      </c>
      <c r="K207" s="373">
        <v>17</v>
      </c>
      <c r="L207" s="141" t="s">
        <v>491</v>
      </c>
      <c r="M207" s="375">
        <v>14</v>
      </c>
    </row>
    <row r="208" spans="1:13" s="58" customFormat="1" ht="9.75" customHeight="1">
      <c r="A208" s="332">
        <v>909</v>
      </c>
      <c r="B208" s="58" t="s">
        <v>786</v>
      </c>
      <c r="D208" s="59" t="s">
        <v>452</v>
      </c>
      <c r="E208" s="355">
        <v>245</v>
      </c>
      <c r="F208" s="336">
        <v>97</v>
      </c>
      <c r="G208" s="196" t="s">
        <v>491</v>
      </c>
      <c r="H208" s="354">
        <v>139</v>
      </c>
      <c r="I208" s="352">
        <v>18</v>
      </c>
      <c r="J208" s="352">
        <v>1</v>
      </c>
      <c r="K208" s="373">
        <v>9</v>
      </c>
      <c r="L208" s="141" t="s">
        <v>491</v>
      </c>
      <c r="M208" s="141" t="s">
        <v>491</v>
      </c>
    </row>
    <row r="209" spans="1:13" s="58" customFormat="1" ht="9.75" customHeight="1">
      <c r="A209" s="332"/>
      <c r="D209" s="59" t="s">
        <v>453</v>
      </c>
      <c r="E209" s="355">
        <v>119</v>
      </c>
      <c r="F209" s="336">
        <v>40</v>
      </c>
      <c r="G209" s="196" t="s">
        <v>491</v>
      </c>
      <c r="H209" s="354">
        <v>77</v>
      </c>
      <c r="I209" s="352">
        <v>6</v>
      </c>
      <c r="J209" s="196" t="s">
        <v>491</v>
      </c>
      <c r="K209" s="373">
        <v>2</v>
      </c>
      <c r="L209" s="141" t="s">
        <v>491</v>
      </c>
      <c r="M209" s="141" t="s">
        <v>491</v>
      </c>
    </row>
    <row r="210" spans="1:13" s="58" customFormat="1" ht="9.75" customHeight="1">
      <c r="A210" s="332">
        <v>911</v>
      </c>
      <c r="B210" s="58" t="s">
        <v>787</v>
      </c>
      <c r="D210" s="59" t="s">
        <v>452</v>
      </c>
      <c r="E210" s="355">
        <v>8</v>
      </c>
      <c r="F210" s="336">
        <v>1</v>
      </c>
      <c r="G210" s="196" t="s">
        <v>491</v>
      </c>
      <c r="H210" s="354">
        <v>5</v>
      </c>
      <c r="I210" s="352">
        <v>2</v>
      </c>
      <c r="J210" s="196" t="s">
        <v>491</v>
      </c>
      <c r="K210" s="373">
        <v>2</v>
      </c>
      <c r="L210" s="141" t="s">
        <v>491</v>
      </c>
      <c r="M210" s="141" t="s">
        <v>491</v>
      </c>
    </row>
    <row r="211" spans="1:13" s="58" customFormat="1" ht="9.75" customHeight="1">
      <c r="A211" s="332"/>
      <c r="C211" s="58" t="s">
        <v>788</v>
      </c>
      <c r="D211" s="59" t="s">
        <v>453</v>
      </c>
      <c r="E211" s="355">
        <v>6</v>
      </c>
      <c r="F211" s="336">
        <v>1</v>
      </c>
      <c r="G211" s="196" t="s">
        <v>491</v>
      </c>
      <c r="H211" s="354">
        <v>4</v>
      </c>
      <c r="I211" s="352">
        <v>2</v>
      </c>
      <c r="J211" s="196" t="s">
        <v>491</v>
      </c>
      <c r="K211" s="373">
        <v>1</v>
      </c>
      <c r="L211" s="141" t="s">
        <v>491</v>
      </c>
      <c r="M211" s="141" t="s">
        <v>491</v>
      </c>
    </row>
    <row r="212" spans="1:13" s="58" customFormat="1" ht="9.75" customHeight="1">
      <c r="A212" s="332">
        <v>912</v>
      </c>
      <c r="B212" s="58" t="s">
        <v>789</v>
      </c>
      <c r="D212" s="59" t="s">
        <v>452</v>
      </c>
      <c r="E212" s="355">
        <v>51</v>
      </c>
      <c r="F212" s="336">
        <v>7</v>
      </c>
      <c r="G212" s="196" t="s">
        <v>491</v>
      </c>
      <c r="H212" s="354">
        <v>33</v>
      </c>
      <c r="I212" s="352">
        <v>9</v>
      </c>
      <c r="J212" s="196" t="s">
        <v>491</v>
      </c>
      <c r="K212" s="373">
        <v>11</v>
      </c>
      <c r="L212" s="141" t="s">
        <v>491</v>
      </c>
      <c r="M212" s="141" t="s">
        <v>491</v>
      </c>
    </row>
    <row r="213" spans="1:13" s="58" customFormat="1" ht="9.75" customHeight="1">
      <c r="A213" s="332"/>
      <c r="C213" s="58" t="s">
        <v>790</v>
      </c>
      <c r="D213" s="59" t="s">
        <v>453</v>
      </c>
      <c r="E213" s="355">
        <v>34</v>
      </c>
      <c r="F213" s="336">
        <v>4</v>
      </c>
      <c r="G213" s="196" t="s">
        <v>491</v>
      </c>
      <c r="H213" s="354">
        <v>23</v>
      </c>
      <c r="I213" s="352">
        <v>8</v>
      </c>
      <c r="J213" s="196" t="s">
        <v>491</v>
      </c>
      <c r="K213" s="373">
        <v>7</v>
      </c>
      <c r="L213" s="141" t="s">
        <v>491</v>
      </c>
      <c r="M213" s="141" t="s">
        <v>491</v>
      </c>
    </row>
    <row r="214" spans="1:13" s="58" customFormat="1" ht="11.25" customHeight="1">
      <c r="A214" s="332">
        <v>913</v>
      </c>
      <c r="B214" s="58" t="s">
        <v>791</v>
      </c>
      <c r="D214" s="59" t="s">
        <v>452</v>
      </c>
      <c r="E214" s="355">
        <v>10</v>
      </c>
      <c r="F214" s="336">
        <v>1</v>
      </c>
      <c r="G214" s="196" t="s">
        <v>491</v>
      </c>
      <c r="H214" s="354">
        <v>9</v>
      </c>
      <c r="I214" s="196" t="s">
        <v>491</v>
      </c>
      <c r="J214" s="196" t="s">
        <v>491</v>
      </c>
      <c r="K214" s="335" t="s">
        <v>491</v>
      </c>
      <c r="L214" s="141" t="s">
        <v>491</v>
      </c>
      <c r="M214" s="141" t="s">
        <v>491</v>
      </c>
    </row>
    <row r="215" spans="1:13" s="58" customFormat="1" ht="9.75" customHeight="1">
      <c r="A215" s="332"/>
      <c r="D215" s="59" t="s">
        <v>453</v>
      </c>
      <c r="E215" s="355">
        <v>4</v>
      </c>
      <c r="F215" s="196" t="s">
        <v>491</v>
      </c>
      <c r="G215" s="196" t="s">
        <v>491</v>
      </c>
      <c r="H215" s="354">
        <v>4</v>
      </c>
      <c r="I215" s="196" t="s">
        <v>491</v>
      </c>
      <c r="J215" s="196" t="s">
        <v>491</v>
      </c>
      <c r="K215" s="335" t="s">
        <v>491</v>
      </c>
      <c r="L215" s="141" t="s">
        <v>491</v>
      </c>
      <c r="M215" s="141" t="s">
        <v>491</v>
      </c>
    </row>
    <row r="216" spans="1:13" s="58" customFormat="1" ht="9.75" customHeight="1">
      <c r="A216" s="332">
        <v>914</v>
      </c>
      <c r="B216" s="58" t="s">
        <v>792</v>
      </c>
      <c r="D216" s="59" t="s">
        <v>452</v>
      </c>
      <c r="E216" s="355">
        <v>266</v>
      </c>
      <c r="F216" s="336">
        <v>99</v>
      </c>
      <c r="G216" s="196" t="s">
        <v>491</v>
      </c>
      <c r="H216" s="354">
        <v>142</v>
      </c>
      <c r="I216" s="352">
        <v>6</v>
      </c>
      <c r="J216" s="196" t="s">
        <v>491</v>
      </c>
      <c r="K216" s="373">
        <v>25</v>
      </c>
      <c r="L216" s="141" t="s">
        <v>491</v>
      </c>
      <c r="M216" s="375">
        <v>4</v>
      </c>
    </row>
    <row r="217" spans="1:13" s="58" customFormat="1" ht="9.75" customHeight="1">
      <c r="A217" s="332"/>
      <c r="C217" s="58" t="s">
        <v>793</v>
      </c>
      <c r="D217" s="59" t="s">
        <v>453</v>
      </c>
      <c r="E217" s="355">
        <v>123</v>
      </c>
      <c r="F217" s="336">
        <v>38</v>
      </c>
      <c r="G217" s="196" t="s">
        <v>491</v>
      </c>
      <c r="H217" s="354">
        <v>77</v>
      </c>
      <c r="I217" s="352">
        <v>4</v>
      </c>
      <c r="J217" s="196" t="s">
        <v>491</v>
      </c>
      <c r="K217" s="373">
        <v>8</v>
      </c>
      <c r="L217" s="141" t="s">
        <v>491</v>
      </c>
      <c r="M217" s="375">
        <v>2</v>
      </c>
    </row>
    <row r="218" spans="1:13" s="58" customFormat="1" ht="9.75" customHeight="1">
      <c r="A218" s="332">
        <v>915</v>
      </c>
      <c r="B218" s="58" t="s">
        <v>794</v>
      </c>
      <c r="D218" s="59" t="s">
        <v>452</v>
      </c>
      <c r="E218" s="355">
        <v>46</v>
      </c>
      <c r="F218" s="336">
        <v>7</v>
      </c>
      <c r="G218" s="196" t="s">
        <v>491</v>
      </c>
      <c r="H218" s="354">
        <v>16</v>
      </c>
      <c r="I218" s="196" t="s">
        <v>491</v>
      </c>
      <c r="J218" s="352">
        <v>1</v>
      </c>
      <c r="K218" s="373">
        <v>23</v>
      </c>
      <c r="L218" s="375">
        <v>7</v>
      </c>
      <c r="M218" s="141" t="s">
        <v>491</v>
      </c>
    </row>
    <row r="219" spans="1:13" s="58" customFormat="1" ht="9.75" customHeight="1">
      <c r="A219" s="332"/>
      <c r="C219" s="58" t="s">
        <v>795</v>
      </c>
      <c r="D219" s="59" t="s">
        <v>453</v>
      </c>
      <c r="E219" s="355">
        <v>23</v>
      </c>
      <c r="F219" s="336">
        <v>3</v>
      </c>
      <c r="G219" s="196" t="s">
        <v>491</v>
      </c>
      <c r="H219" s="354">
        <v>8</v>
      </c>
      <c r="I219" s="196" t="s">
        <v>491</v>
      </c>
      <c r="J219" s="196" t="s">
        <v>491</v>
      </c>
      <c r="K219" s="373">
        <v>12</v>
      </c>
      <c r="L219" s="375">
        <v>5</v>
      </c>
      <c r="M219" s="141" t="s">
        <v>491</v>
      </c>
    </row>
    <row r="220" spans="1:13" s="58" customFormat="1" ht="9.75" customHeight="1">
      <c r="A220" s="332">
        <v>921</v>
      </c>
      <c r="B220" s="58" t="s">
        <v>796</v>
      </c>
      <c r="D220" s="59" t="s">
        <v>452</v>
      </c>
      <c r="E220" s="355">
        <v>682</v>
      </c>
      <c r="F220" s="336">
        <v>413</v>
      </c>
      <c r="G220" s="196" t="s">
        <v>491</v>
      </c>
      <c r="H220" s="354">
        <v>265</v>
      </c>
      <c r="I220" s="196" t="s">
        <v>491</v>
      </c>
      <c r="J220" s="352">
        <v>1</v>
      </c>
      <c r="K220" s="373">
        <v>4</v>
      </c>
      <c r="L220" s="141" t="s">
        <v>491</v>
      </c>
      <c r="M220" s="141" t="s">
        <v>491</v>
      </c>
    </row>
    <row r="221" spans="1:13" s="58" customFormat="1" ht="9.75" customHeight="1">
      <c r="A221" s="332"/>
      <c r="D221" s="59" t="s">
        <v>453</v>
      </c>
      <c r="E221" s="355">
        <v>192</v>
      </c>
      <c r="F221" s="336">
        <v>59</v>
      </c>
      <c r="G221" s="196" t="s">
        <v>491</v>
      </c>
      <c r="H221" s="354">
        <v>131</v>
      </c>
      <c r="I221" s="196" t="s">
        <v>491</v>
      </c>
      <c r="J221" s="352">
        <v>1</v>
      </c>
      <c r="K221" s="373">
        <v>2</v>
      </c>
      <c r="L221" s="141" t="s">
        <v>491</v>
      </c>
      <c r="M221" s="141" t="s">
        <v>491</v>
      </c>
    </row>
    <row r="222" spans="1:13" s="58" customFormat="1" ht="9.75" customHeight="1">
      <c r="A222" s="332">
        <v>922</v>
      </c>
      <c r="B222" s="58" t="s">
        <v>797</v>
      </c>
      <c r="D222" s="59" t="s">
        <v>452</v>
      </c>
      <c r="E222" s="355">
        <v>1019</v>
      </c>
      <c r="F222" s="196" t="s">
        <v>491</v>
      </c>
      <c r="G222" s="196" t="s">
        <v>491</v>
      </c>
      <c r="H222" s="335" t="s">
        <v>491</v>
      </c>
      <c r="I222" s="196" t="s">
        <v>491</v>
      </c>
      <c r="J222" s="196" t="s">
        <v>491</v>
      </c>
      <c r="K222" s="373">
        <v>1019</v>
      </c>
      <c r="L222" s="375">
        <v>102</v>
      </c>
      <c r="M222" s="141" t="s">
        <v>491</v>
      </c>
    </row>
    <row r="223" spans="1:13" s="58" customFormat="1" ht="9.75" customHeight="1">
      <c r="A223" s="332"/>
      <c r="C223"/>
      <c r="D223" s="59" t="s">
        <v>453</v>
      </c>
      <c r="E223" s="355">
        <v>16</v>
      </c>
      <c r="F223" s="196" t="s">
        <v>491</v>
      </c>
      <c r="G223" s="196" t="s">
        <v>491</v>
      </c>
      <c r="H223" s="335" t="s">
        <v>491</v>
      </c>
      <c r="I223" s="196" t="s">
        <v>491</v>
      </c>
      <c r="J223" s="196" t="s">
        <v>491</v>
      </c>
      <c r="K223" s="373">
        <v>16</v>
      </c>
      <c r="L223" s="375">
        <v>4</v>
      </c>
      <c r="M223" s="141" t="s">
        <v>491</v>
      </c>
    </row>
    <row r="224" spans="1:13" s="58" customFormat="1" ht="9.75" customHeight="1">
      <c r="A224" s="332">
        <v>923</v>
      </c>
      <c r="B224" s="58" t="s">
        <v>798</v>
      </c>
      <c r="D224" s="59" t="s">
        <v>452</v>
      </c>
      <c r="E224" s="355">
        <v>91</v>
      </c>
      <c r="F224" s="379">
        <v>61</v>
      </c>
      <c r="G224" s="336">
        <v>53</v>
      </c>
      <c r="H224" s="354">
        <v>27</v>
      </c>
      <c r="I224" s="196">
        <v>1</v>
      </c>
      <c r="J224" s="352">
        <v>20</v>
      </c>
      <c r="K224" s="373">
        <v>3</v>
      </c>
      <c r="L224" s="141" t="s">
        <v>491</v>
      </c>
      <c r="M224" s="141" t="s">
        <v>491</v>
      </c>
    </row>
    <row r="225" spans="1:13" s="58" customFormat="1" ht="9.75" customHeight="1">
      <c r="A225" s="332"/>
      <c r="C225" s="58" t="s">
        <v>799</v>
      </c>
      <c r="D225" s="59" t="s">
        <v>453</v>
      </c>
      <c r="E225" s="355">
        <v>31</v>
      </c>
      <c r="F225" s="379">
        <v>16</v>
      </c>
      <c r="G225" s="336">
        <v>15</v>
      </c>
      <c r="H225" s="354">
        <v>14</v>
      </c>
      <c r="I225" s="196">
        <v>1</v>
      </c>
      <c r="J225" s="352">
        <v>8</v>
      </c>
      <c r="K225" s="373">
        <v>1</v>
      </c>
      <c r="L225" s="141" t="s">
        <v>491</v>
      </c>
      <c r="M225" s="141" t="s">
        <v>491</v>
      </c>
    </row>
    <row r="226" spans="1:13" s="58" customFormat="1" ht="9.75" customHeight="1">
      <c r="A226" s="332">
        <v>924</v>
      </c>
      <c r="B226" s="58" t="s">
        <v>800</v>
      </c>
      <c r="D226" s="59" t="s">
        <v>452</v>
      </c>
      <c r="E226" s="355">
        <v>100</v>
      </c>
      <c r="F226" s="379">
        <v>64</v>
      </c>
      <c r="G226" s="196" t="s">
        <v>491</v>
      </c>
      <c r="H226" s="379">
        <v>34</v>
      </c>
      <c r="I226" s="196" t="s">
        <v>491</v>
      </c>
      <c r="J226" s="352">
        <v>4</v>
      </c>
      <c r="K226" s="373">
        <v>2</v>
      </c>
      <c r="L226" s="141" t="s">
        <v>491</v>
      </c>
      <c r="M226" s="141" t="s">
        <v>491</v>
      </c>
    </row>
    <row r="227" spans="1:13" s="58" customFormat="1" ht="9.75" customHeight="1">
      <c r="A227" s="332"/>
      <c r="C227" s="58" t="s">
        <v>799</v>
      </c>
      <c r="D227" s="59" t="s">
        <v>453</v>
      </c>
      <c r="E227" s="355">
        <v>39</v>
      </c>
      <c r="F227" s="379">
        <v>15</v>
      </c>
      <c r="G227" s="196" t="s">
        <v>491</v>
      </c>
      <c r="H227" s="379">
        <v>24</v>
      </c>
      <c r="I227" s="196" t="s">
        <v>491</v>
      </c>
      <c r="J227" s="352">
        <v>2</v>
      </c>
      <c r="K227" s="335" t="s">
        <v>491</v>
      </c>
      <c r="L227" s="141" t="s">
        <v>491</v>
      </c>
      <c r="M227" s="141" t="s">
        <v>491</v>
      </c>
    </row>
    <row r="228" spans="1:13" s="58" customFormat="1" ht="9.75" customHeight="1">
      <c r="A228" s="332">
        <v>925</v>
      </c>
      <c r="B228" s="58" t="s">
        <v>801</v>
      </c>
      <c r="D228" s="59" t="s">
        <v>452</v>
      </c>
      <c r="E228" s="355">
        <v>12</v>
      </c>
      <c r="F228" s="379">
        <v>3</v>
      </c>
      <c r="G228" s="196" t="s">
        <v>491</v>
      </c>
      <c r="H228" s="379">
        <v>1</v>
      </c>
      <c r="I228" s="196" t="s">
        <v>491</v>
      </c>
      <c r="J228" s="196" t="s">
        <v>491</v>
      </c>
      <c r="K228" s="373">
        <v>8</v>
      </c>
      <c r="L228" s="141" t="s">
        <v>491</v>
      </c>
      <c r="M228" s="141" t="s">
        <v>491</v>
      </c>
    </row>
    <row r="229" spans="1:13" s="58" customFormat="1" ht="9.75" customHeight="1">
      <c r="A229" s="332"/>
      <c r="D229" s="59" t="s">
        <v>453</v>
      </c>
      <c r="E229" s="355">
        <v>7</v>
      </c>
      <c r="F229" s="380" t="s">
        <v>491</v>
      </c>
      <c r="G229" s="196" t="s">
        <v>491</v>
      </c>
      <c r="H229" s="379">
        <v>1</v>
      </c>
      <c r="I229" s="196" t="s">
        <v>491</v>
      </c>
      <c r="J229" s="196" t="s">
        <v>491</v>
      </c>
      <c r="K229" s="373">
        <v>6</v>
      </c>
      <c r="L229" s="141" t="s">
        <v>491</v>
      </c>
      <c r="M229" s="141" t="s">
        <v>491</v>
      </c>
    </row>
    <row r="230" spans="1:13" s="58" customFormat="1" ht="9.75" customHeight="1">
      <c r="A230" s="4" t="str">
        <f>"- 27 -"</f>
        <v>- 27 -</v>
      </c>
      <c r="B230" s="369"/>
      <c r="C230" s="369"/>
      <c r="D230" s="370"/>
      <c r="E230" s="92"/>
      <c r="F230" s="92"/>
      <c r="G230" s="92"/>
      <c r="H230" s="92"/>
      <c r="I230" s="92"/>
      <c r="J230" s="92"/>
      <c r="K230" s="92"/>
      <c r="L230" s="92"/>
      <c r="M230" s="92"/>
    </row>
    <row r="231" spans="1:13" s="58" customFormat="1" ht="9.75" customHeight="1">
      <c r="A231" s="1"/>
      <c r="B231" s="1"/>
      <c r="C231" s="1"/>
      <c r="D231" s="1"/>
      <c r="E231" s="1"/>
      <c r="F231" s="1"/>
      <c r="G231" s="1"/>
      <c r="H231" s="1"/>
      <c r="I231" s="1"/>
      <c r="J231" s="1"/>
      <c r="K231" s="1"/>
      <c r="L231" s="1"/>
      <c r="M231" s="1"/>
    </row>
    <row r="232" spans="1:13" s="58" customFormat="1" ht="12" customHeight="1">
      <c r="A232" s="372" t="s">
        <v>723</v>
      </c>
      <c r="B232" s="22"/>
      <c r="C232" s="22"/>
      <c r="D232" s="22"/>
      <c r="E232" s="22"/>
      <c r="F232" s="22"/>
      <c r="G232" s="22"/>
      <c r="H232" s="22"/>
      <c r="I232" s="22"/>
      <c r="J232" s="22"/>
      <c r="K232" s="22"/>
      <c r="L232" s="22"/>
      <c r="M232" s="22"/>
    </row>
    <row r="233" spans="1:13" s="58" customFormat="1" ht="12" customHeight="1">
      <c r="A233" s="372" t="s">
        <v>724</v>
      </c>
      <c r="B233" s="22"/>
      <c r="C233" s="22"/>
      <c r="D233" s="22"/>
      <c r="E233" s="22"/>
      <c r="F233" s="22"/>
      <c r="G233" s="22"/>
      <c r="H233" s="22"/>
      <c r="I233" s="22"/>
      <c r="J233" s="22"/>
      <c r="K233" s="22"/>
      <c r="L233" s="22"/>
      <c r="M233" s="22"/>
    </row>
    <row r="234" spans="1:13" s="58" customFormat="1" ht="9.75" customHeight="1" thickBot="1">
      <c r="A234" s="23"/>
      <c r="B234" s="23"/>
      <c r="C234" s="23"/>
      <c r="D234" s="23"/>
      <c r="E234" s="23"/>
      <c r="F234" s="23"/>
      <c r="G234" s="23"/>
      <c r="H234" s="23"/>
      <c r="I234" s="23"/>
      <c r="J234" s="23"/>
      <c r="K234" s="23"/>
      <c r="L234" s="23"/>
      <c r="M234" s="23"/>
    </row>
    <row r="235" spans="1:14" s="1" customFormat="1" ht="9.75" customHeight="1">
      <c r="A235" s="314"/>
      <c r="B235" s="315"/>
      <c r="C235" s="315"/>
      <c r="D235" s="316"/>
      <c r="E235" s="764" t="s">
        <v>678</v>
      </c>
      <c r="F235" s="107" t="s">
        <v>679</v>
      </c>
      <c r="G235" s="317"/>
      <c r="H235" s="116"/>
      <c r="I235" s="318"/>
      <c r="J235" s="109"/>
      <c r="K235" s="107"/>
      <c r="L235" s="107"/>
      <c r="M235" s="107"/>
      <c r="N235" s="24"/>
    </row>
    <row r="236" spans="1:14" s="1" customFormat="1" ht="11.25">
      <c r="A236" s="758" t="s">
        <v>680</v>
      </c>
      <c r="B236" s="752" t="s">
        <v>681</v>
      </c>
      <c r="C236" s="753"/>
      <c r="D236" s="754"/>
      <c r="E236" s="765"/>
      <c r="F236" s="324" t="s">
        <v>429</v>
      </c>
      <c r="G236" s="325"/>
      <c r="H236" s="315"/>
      <c r="I236" s="315"/>
      <c r="J236" s="326"/>
      <c r="K236" s="315"/>
      <c r="L236" s="315"/>
      <c r="M236" s="315"/>
      <c r="N236" s="24"/>
    </row>
    <row r="237" spans="1:14" s="1" customFormat="1" ht="11.25">
      <c r="A237" s="759"/>
      <c r="C237" s="107"/>
      <c r="D237" s="112"/>
      <c r="E237" s="765"/>
      <c r="F237" s="239" t="s">
        <v>682</v>
      </c>
      <c r="G237" s="239" t="s">
        <v>683</v>
      </c>
      <c r="H237" s="239" t="s">
        <v>682</v>
      </c>
      <c r="I237" s="327" t="s">
        <v>403</v>
      </c>
      <c r="J237" s="328"/>
      <c r="K237" s="239" t="s">
        <v>682</v>
      </c>
      <c r="L237" s="327" t="s">
        <v>403</v>
      </c>
      <c r="M237" s="329"/>
      <c r="N237" s="50"/>
    </row>
    <row r="238" spans="1:14" s="1" customFormat="1" ht="12.75" customHeight="1">
      <c r="A238" s="759"/>
      <c r="B238" s="755" t="s">
        <v>443</v>
      </c>
      <c r="C238" s="760"/>
      <c r="D238" s="757"/>
      <c r="E238" s="765"/>
      <c r="F238" s="761"/>
      <c r="G238" s="761"/>
      <c r="H238" s="761"/>
      <c r="I238" s="239" t="s">
        <v>684</v>
      </c>
      <c r="J238" s="762" t="s">
        <v>685</v>
      </c>
      <c r="K238" s="761"/>
      <c r="L238" s="239" t="s">
        <v>684</v>
      </c>
      <c r="M238" s="762" t="s">
        <v>685</v>
      </c>
      <c r="N238" s="50"/>
    </row>
    <row r="239" spans="1:14" s="1" customFormat="1" ht="11.25" customHeight="1">
      <c r="A239" s="759"/>
      <c r="B239" s="107" t="s">
        <v>447</v>
      </c>
      <c r="C239" s="107"/>
      <c r="D239" s="112"/>
      <c r="E239" s="765"/>
      <c r="F239" s="761"/>
      <c r="G239" s="761"/>
      <c r="H239" s="761"/>
      <c r="I239" s="761"/>
      <c r="J239" s="763"/>
      <c r="K239" s="761"/>
      <c r="L239" s="761"/>
      <c r="M239" s="763"/>
      <c r="N239" s="50"/>
    </row>
    <row r="240" spans="1:14" s="1" customFormat="1" ht="11.25" customHeight="1" thickBot="1">
      <c r="A240" s="330"/>
      <c r="C240" s="107"/>
      <c r="D240" s="112"/>
      <c r="E240" s="765"/>
      <c r="F240" s="761"/>
      <c r="G240" s="761"/>
      <c r="H240" s="761"/>
      <c r="I240" s="761"/>
      <c r="J240" s="763"/>
      <c r="K240" s="761"/>
      <c r="L240" s="761"/>
      <c r="M240" s="763"/>
      <c r="N240" s="50"/>
    </row>
    <row r="241" spans="1:13" s="58" customFormat="1" ht="9.75" customHeight="1">
      <c r="A241" s="143"/>
      <c r="B241" s="34"/>
      <c r="C241" s="34"/>
      <c r="D241" s="26"/>
      <c r="E241" s="51"/>
      <c r="F241" s="51"/>
      <c r="G241" s="51"/>
      <c r="H241" s="51"/>
      <c r="I241" s="51"/>
      <c r="J241" s="51"/>
      <c r="K241" s="51"/>
      <c r="L241" s="51"/>
      <c r="M241" s="51"/>
    </row>
    <row r="242" spans="1:13" s="58" customFormat="1" ht="10.5" customHeight="1">
      <c r="A242" s="332">
        <v>927</v>
      </c>
      <c r="B242" s="58" t="s">
        <v>802</v>
      </c>
      <c r="D242" s="59" t="s">
        <v>452</v>
      </c>
      <c r="E242" s="355">
        <v>8</v>
      </c>
      <c r="F242" s="379">
        <v>3</v>
      </c>
      <c r="G242" s="196" t="s">
        <v>491</v>
      </c>
      <c r="H242" s="379">
        <v>5</v>
      </c>
      <c r="I242" s="196" t="s">
        <v>491</v>
      </c>
      <c r="J242" s="352">
        <v>4</v>
      </c>
      <c r="K242" s="196" t="s">
        <v>491</v>
      </c>
      <c r="L242" s="196" t="s">
        <v>491</v>
      </c>
      <c r="M242" s="141" t="s">
        <v>491</v>
      </c>
    </row>
    <row r="243" spans="1:13" s="58" customFormat="1" ht="10.5" customHeight="1">
      <c r="A243" s="332"/>
      <c r="D243" s="59" t="s">
        <v>453</v>
      </c>
      <c r="E243" s="355">
        <v>3</v>
      </c>
      <c r="F243" s="379">
        <v>1</v>
      </c>
      <c r="G243" s="196" t="s">
        <v>491</v>
      </c>
      <c r="H243" s="379">
        <v>2</v>
      </c>
      <c r="I243" s="196" t="s">
        <v>491</v>
      </c>
      <c r="J243" s="352">
        <v>2</v>
      </c>
      <c r="K243" s="196" t="s">
        <v>491</v>
      </c>
      <c r="L243" s="196" t="s">
        <v>491</v>
      </c>
      <c r="M243" s="141" t="s">
        <v>491</v>
      </c>
    </row>
    <row r="244" spans="1:13" s="58" customFormat="1" ht="10.5" customHeight="1">
      <c r="A244" s="332">
        <v>931</v>
      </c>
      <c r="B244" s="58" t="s">
        <v>803</v>
      </c>
      <c r="D244" s="59" t="s">
        <v>452</v>
      </c>
      <c r="E244" s="355">
        <v>240</v>
      </c>
      <c r="F244" s="379">
        <v>88</v>
      </c>
      <c r="G244" s="196" t="s">
        <v>491</v>
      </c>
      <c r="H244" s="379">
        <v>135</v>
      </c>
      <c r="I244" s="351">
        <v>8</v>
      </c>
      <c r="J244" s="352">
        <v>3</v>
      </c>
      <c r="K244" s="310">
        <v>17</v>
      </c>
      <c r="L244" s="196" t="s">
        <v>491</v>
      </c>
      <c r="M244" s="141" t="s">
        <v>491</v>
      </c>
    </row>
    <row r="245" spans="1:13" s="58" customFormat="1" ht="10.5" customHeight="1">
      <c r="A245" s="332"/>
      <c r="C245" s="58" t="s">
        <v>804</v>
      </c>
      <c r="D245" s="59" t="s">
        <v>453</v>
      </c>
      <c r="E245" s="355">
        <v>111</v>
      </c>
      <c r="F245" s="379">
        <v>32</v>
      </c>
      <c r="G245" s="196" t="s">
        <v>491</v>
      </c>
      <c r="H245" s="379">
        <v>78</v>
      </c>
      <c r="I245" s="351">
        <v>7</v>
      </c>
      <c r="J245" s="352">
        <v>2</v>
      </c>
      <c r="K245" s="310">
        <v>1</v>
      </c>
      <c r="L245" s="196" t="s">
        <v>491</v>
      </c>
      <c r="M245" s="141" t="s">
        <v>491</v>
      </c>
    </row>
    <row r="246" spans="1:13" s="58" customFormat="1" ht="10.5" customHeight="1">
      <c r="A246" s="332">
        <v>933</v>
      </c>
      <c r="B246" s="58" t="s">
        <v>805</v>
      </c>
      <c r="D246" s="59" t="s">
        <v>452</v>
      </c>
      <c r="E246" s="355">
        <v>58</v>
      </c>
      <c r="F246" s="379">
        <v>32</v>
      </c>
      <c r="G246" s="196" t="s">
        <v>491</v>
      </c>
      <c r="H246" s="379">
        <v>26</v>
      </c>
      <c r="I246" s="351">
        <v>1</v>
      </c>
      <c r="J246" s="352">
        <v>1</v>
      </c>
      <c r="K246" s="196" t="s">
        <v>491</v>
      </c>
      <c r="L246" s="196" t="s">
        <v>491</v>
      </c>
      <c r="M246" s="141" t="s">
        <v>491</v>
      </c>
    </row>
    <row r="247" spans="1:13" s="58" customFormat="1" ht="10.5" customHeight="1">
      <c r="A247" s="350"/>
      <c r="D247" s="59" t="s">
        <v>453</v>
      </c>
      <c r="E247" s="355">
        <v>20</v>
      </c>
      <c r="F247" s="379">
        <v>5</v>
      </c>
      <c r="G247" s="196" t="s">
        <v>491</v>
      </c>
      <c r="H247" s="379">
        <v>15</v>
      </c>
      <c r="I247" s="351">
        <v>1</v>
      </c>
      <c r="J247" s="196" t="s">
        <v>491</v>
      </c>
      <c r="K247" s="196" t="s">
        <v>491</v>
      </c>
      <c r="L247" s="196" t="s">
        <v>491</v>
      </c>
      <c r="M247" s="141" t="s">
        <v>491</v>
      </c>
    </row>
    <row r="248" spans="1:13" s="58" customFormat="1" ht="10.5" customHeight="1">
      <c r="A248" s="332">
        <v>934</v>
      </c>
      <c r="B248" s="58" t="s">
        <v>806</v>
      </c>
      <c r="D248" s="59" t="s">
        <v>452</v>
      </c>
      <c r="E248" s="355">
        <v>431</v>
      </c>
      <c r="F248" s="379">
        <v>158</v>
      </c>
      <c r="G248" s="356" t="s">
        <v>491</v>
      </c>
      <c r="H248" s="379">
        <v>210</v>
      </c>
      <c r="I248" s="351">
        <v>22</v>
      </c>
      <c r="J248" s="351">
        <v>3</v>
      </c>
      <c r="K248" s="310">
        <v>63</v>
      </c>
      <c r="L248" s="196" t="s">
        <v>491</v>
      </c>
      <c r="M248" s="378">
        <v>4</v>
      </c>
    </row>
    <row r="249" spans="1:13" s="58" customFormat="1" ht="10.5" customHeight="1">
      <c r="A249" s="332"/>
      <c r="D249" s="59" t="s">
        <v>453</v>
      </c>
      <c r="E249" s="355">
        <v>199</v>
      </c>
      <c r="F249" s="379">
        <v>82</v>
      </c>
      <c r="G249" s="356" t="s">
        <v>491</v>
      </c>
      <c r="H249" s="379">
        <v>115</v>
      </c>
      <c r="I249" s="351">
        <v>19</v>
      </c>
      <c r="J249" s="351">
        <v>2</v>
      </c>
      <c r="K249" s="310">
        <v>2</v>
      </c>
      <c r="L249" s="196" t="s">
        <v>491</v>
      </c>
      <c r="M249" s="141" t="s">
        <v>491</v>
      </c>
    </row>
    <row r="250" spans="1:13" s="58" customFormat="1" ht="10.5" customHeight="1">
      <c r="A250" s="332">
        <v>935</v>
      </c>
      <c r="B250" s="58" t="s">
        <v>807</v>
      </c>
      <c r="D250" s="59" t="s">
        <v>452</v>
      </c>
      <c r="E250" s="355">
        <v>40</v>
      </c>
      <c r="F250" s="379">
        <v>6</v>
      </c>
      <c r="G250" s="356" t="s">
        <v>491</v>
      </c>
      <c r="H250" s="379">
        <v>26</v>
      </c>
      <c r="I250" s="356" t="s">
        <v>491</v>
      </c>
      <c r="J250" s="351">
        <v>4</v>
      </c>
      <c r="K250" s="310">
        <v>8</v>
      </c>
      <c r="L250" s="196" t="s">
        <v>491</v>
      </c>
      <c r="M250" s="141" t="s">
        <v>491</v>
      </c>
    </row>
    <row r="251" spans="1:13" s="58" customFormat="1" ht="10.5" customHeight="1">
      <c r="A251" s="332"/>
      <c r="D251" s="59" t="s">
        <v>453</v>
      </c>
      <c r="E251" s="355">
        <v>16</v>
      </c>
      <c r="F251" s="379">
        <v>3</v>
      </c>
      <c r="G251" s="356" t="s">
        <v>491</v>
      </c>
      <c r="H251" s="379">
        <v>13</v>
      </c>
      <c r="I251" s="356" t="s">
        <v>491</v>
      </c>
      <c r="J251" s="351">
        <v>2</v>
      </c>
      <c r="K251" s="196" t="s">
        <v>491</v>
      </c>
      <c r="L251" s="196" t="s">
        <v>491</v>
      </c>
      <c r="M251" s="141" t="s">
        <v>491</v>
      </c>
    </row>
    <row r="252" spans="1:13" s="65" customFormat="1" ht="10.5" customHeight="1">
      <c r="A252" s="365"/>
      <c r="B252" s="65" t="s">
        <v>808</v>
      </c>
      <c r="D252" s="66" t="s">
        <v>452</v>
      </c>
      <c r="E252" s="359">
        <v>4030</v>
      </c>
      <c r="F252" s="381">
        <v>1473</v>
      </c>
      <c r="G252" s="311">
        <v>78</v>
      </c>
      <c r="H252" s="381">
        <v>1313</v>
      </c>
      <c r="I252" s="362">
        <v>76</v>
      </c>
      <c r="J252" s="362">
        <v>44</v>
      </c>
      <c r="K252" s="311">
        <v>1244</v>
      </c>
      <c r="L252" s="362">
        <v>109</v>
      </c>
      <c r="M252" s="368">
        <v>27</v>
      </c>
    </row>
    <row r="253" spans="1:13" s="65" customFormat="1" ht="10.5" customHeight="1">
      <c r="A253" s="365"/>
      <c r="C253" s="2"/>
      <c r="D253" s="66" t="s">
        <v>453</v>
      </c>
      <c r="E253" s="359">
        <v>1320</v>
      </c>
      <c r="F253" s="381">
        <v>503</v>
      </c>
      <c r="G253" s="311">
        <v>31</v>
      </c>
      <c r="H253" s="381">
        <v>737</v>
      </c>
      <c r="I253" s="362">
        <v>56</v>
      </c>
      <c r="J253" s="362">
        <v>19</v>
      </c>
      <c r="K253" s="311">
        <v>80</v>
      </c>
      <c r="L253" s="362">
        <v>9</v>
      </c>
      <c r="M253" s="368">
        <v>16</v>
      </c>
    </row>
    <row r="254" spans="1:13" s="65" customFormat="1" ht="9" customHeight="1">
      <c r="A254" s="365"/>
      <c r="D254" s="66"/>
      <c r="E254" s="359"/>
      <c r="F254" s="379"/>
      <c r="G254" s="359"/>
      <c r="H254" s="379"/>
      <c r="I254" s="359"/>
      <c r="J254" s="359"/>
      <c r="K254" s="359"/>
      <c r="L254" s="359"/>
      <c r="M254" s="359"/>
    </row>
    <row r="255" spans="1:13" s="58" customFormat="1" ht="10.5" customHeight="1">
      <c r="A255" s="332">
        <v>1101</v>
      </c>
      <c r="B255" s="58" t="s">
        <v>809</v>
      </c>
      <c r="D255" s="59" t="s">
        <v>452</v>
      </c>
      <c r="E255" s="355">
        <v>106</v>
      </c>
      <c r="F255" s="379">
        <v>86</v>
      </c>
      <c r="G255" s="356" t="s">
        <v>491</v>
      </c>
      <c r="H255" s="379">
        <v>17</v>
      </c>
      <c r="I255" s="356" t="s">
        <v>491</v>
      </c>
      <c r="J255" s="196" t="s">
        <v>491</v>
      </c>
      <c r="K255" s="310">
        <v>3</v>
      </c>
      <c r="L255" s="196" t="s">
        <v>491</v>
      </c>
      <c r="M255" s="141" t="s">
        <v>491</v>
      </c>
    </row>
    <row r="256" spans="1:13" s="58" customFormat="1" ht="10.5" customHeight="1">
      <c r="A256" s="332"/>
      <c r="D256" s="59" t="s">
        <v>453</v>
      </c>
      <c r="E256" s="355">
        <v>63</v>
      </c>
      <c r="F256" s="379">
        <v>52</v>
      </c>
      <c r="G256" s="356" t="s">
        <v>491</v>
      </c>
      <c r="H256" s="379">
        <v>11</v>
      </c>
      <c r="I256" s="356" t="s">
        <v>491</v>
      </c>
      <c r="J256" s="196" t="s">
        <v>491</v>
      </c>
      <c r="K256" s="196" t="s">
        <v>491</v>
      </c>
      <c r="L256" s="196" t="s">
        <v>491</v>
      </c>
      <c r="M256" s="141" t="s">
        <v>491</v>
      </c>
    </row>
    <row r="257" spans="1:13" s="58" customFormat="1" ht="10.5" customHeight="1">
      <c r="A257" s="332">
        <v>1102</v>
      </c>
      <c r="B257" s="58" t="s">
        <v>810</v>
      </c>
      <c r="D257" s="59" t="s">
        <v>452</v>
      </c>
      <c r="E257" s="355">
        <v>49</v>
      </c>
      <c r="F257" s="379">
        <v>41</v>
      </c>
      <c r="G257" s="356" t="s">
        <v>491</v>
      </c>
      <c r="H257" s="379">
        <v>8</v>
      </c>
      <c r="I257" s="356" t="s">
        <v>491</v>
      </c>
      <c r="J257" s="196" t="s">
        <v>491</v>
      </c>
      <c r="K257" s="196" t="s">
        <v>491</v>
      </c>
      <c r="L257" s="196" t="s">
        <v>491</v>
      </c>
      <c r="M257" s="141" t="s">
        <v>491</v>
      </c>
    </row>
    <row r="258" spans="1:13" s="58" customFormat="1" ht="10.5" customHeight="1">
      <c r="A258" s="332"/>
      <c r="D258" s="59" t="s">
        <v>453</v>
      </c>
      <c r="E258" s="355">
        <v>44</v>
      </c>
      <c r="F258" s="379">
        <v>37</v>
      </c>
      <c r="G258" s="356" t="s">
        <v>491</v>
      </c>
      <c r="H258" s="379">
        <v>7</v>
      </c>
      <c r="I258" s="356" t="s">
        <v>491</v>
      </c>
      <c r="J258" s="196" t="s">
        <v>491</v>
      </c>
      <c r="K258" s="196" t="s">
        <v>491</v>
      </c>
      <c r="L258" s="196" t="s">
        <v>491</v>
      </c>
      <c r="M258" s="141" t="s">
        <v>491</v>
      </c>
    </row>
    <row r="259" spans="1:13" s="65" customFormat="1" ht="10.5" customHeight="1">
      <c r="A259" s="365"/>
      <c r="B259" s="65" t="s">
        <v>811</v>
      </c>
      <c r="D259" s="66" t="s">
        <v>452</v>
      </c>
      <c r="E259" s="359">
        <v>155</v>
      </c>
      <c r="F259" s="381">
        <v>127</v>
      </c>
      <c r="G259" s="367" t="s">
        <v>491</v>
      </c>
      <c r="H259" s="381">
        <v>25</v>
      </c>
      <c r="I259" s="367" t="s">
        <v>491</v>
      </c>
      <c r="J259" s="367" t="s">
        <v>491</v>
      </c>
      <c r="K259" s="311">
        <v>3</v>
      </c>
      <c r="L259" s="367" t="s">
        <v>491</v>
      </c>
      <c r="M259" s="346" t="s">
        <v>491</v>
      </c>
    </row>
    <row r="260" spans="1:13" s="65" customFormat="1" ht="10.5" customHeight="1">
      <c r="A260" s="365"/>
      <c r="C260" s="2"/>
      <c r="D260" s="66" t="s">
        <v>453</v>
      </c>
      <c r="E260" s="359">
        <v>107</v>
      </c>
      <c r="F260" s="381">
        <v>89</v>
      </c>
      <c r="G260" s="367" t="s">
        <v>491</v>
      </c>
      <c r="H260" s="381">
        <v>18</v>
      </c>
      <c r="I260" s="367" t="s">
        <v>491</v>
      </c>
      <c r="J260" s="367" t="s">
        <v>491</v>
      </c>
      <c r="K260" s="367" t="s">
        <v>491</v>
      </c>
      <c r="L260" s="367" t="s">
        <v>491</v>
      </c>
      <c r="M260" s="346" t="s">
        <v>491</v>
      </c>
    </row>
    <row r="261" spans="1:4" s="65" customFormat="1" ht="9" customHeight="1">
      <c r="A261" s="365"/>
      <c r="D261" s="66"/>
    </row>
    <row r="262" spans="1:13" s="58" customFormat="1" ht="10.5" customHeight="1">
      <c r="A262" s="332">
        <v>1501</v>
      </c>
      <c r="B262" s="58" t="s">
        <v>812</v>
      </c>
      <c r="D262" s="59" t="s">
        <v>452</v>
      </c>
      <c r="E262" s="355">
        <v>153</v>
      </c>
      <c r="F262" s="379">
        <v>96</v>
      </c>
      <c r="G262" s="356" t="s">
        <v>491</v>
      </c>
      <c r="H262" s="379">
        <v>52</v>
      </c>
      <c r="I262" s="351">
        <v>2</v>
      </c>
      <c r="J262" s="196" t="s">
        <v>491</v>
      </c>
      <c r="K262" s="310">
        <v>5</v>
      </c>
      <c r="L262" s="196" t="s">
        <v>491</v>
      </c>
      <c r="M262" s="141" t="s">
        <v>491</v>
      </c>
    </row>
    <row r="263" spans="1:13" s="58" customFormat="1" ht="10.5" customHeight="1">
      <c r="A263" s="332"/>
      <c r="C263" s="58" t="s">
        <v>813</v>
      </c>
      <c r="D263" s="59" t="s">
        <v>453</v>
      </c>
      <c r="E263" s="355">
        <v>97</v>
      </c>
      <c r="F263" s="379">
        <v>45</v>
      </c>
      <c r="G263" s="356" t="s">
        <v>491</v>
      </c>
      <c r="H263" s="379">
        <v>51</v>
      </c>
      <c r="I263" s="351">
        <v>2</v>
      </c>
      <c r="J263" s="196" t="s">
        <v>491</v>
      </c>
      <c r="K263" s="310">
        <v>1</v>
      </c>
      <c r="L263" s="196" t="s">
        <v>491</v>
      </c>
      <c r="M263" s="141" t="s">
        <v>491</v>
      </c>
    </row>
    <row r="264" spans="1:13" s="58" customFormat="1" ht="10.5" customHeight="1">
      <c r="A264" s="332">
        <v>1504</v>
      </c>
      <c r="B264" s="58" t="s">
        <v>814</v>
      </c>
      <c r="D264" s="59" t="s">
        <v>452</v>
      </c>
      <c r="E264" s="355">
        <v>475</v>
      </c>
      <c r="F264" s="379">
        <v>147</v>
      </c>
      <c r="G264" s="356" t="s">
        <v>491</v>
      </c>
      <c r="H264" s="379">
        <v>310</v>
      </c>
      <c r="I264" s="351">
        <v>8</v>
      </c>
      <c r="J264" s="196" t="s">
        <v>491</v>
      </c>
      <c r="K264" s="310">
        <v>18</v>
      </c>
      <c r="L264" s="196" t="s">
        <v>491</v>
      </c>
      <c r="M264" s="141" t="s">
        <v>491</v>
      </c>
    </row>
    <row r="265" spans="1:13" s="58" customFormat="1" ht="10.5" customHeight="1">
      <c r="A265" s="332"/>
      <c r="D265" s="59" t="s">
        <v>453</v>
      </c>
      <c r="E265" s="355">
        <v>250</v>
      </c>
      <c r="F265" s="379">
        <v>45</v>
      </c>
      <c r="G265" s="356" t="s">
        <v>491</v>
      </c>
      <c r="H265" s="379">
        <v>204</v>
      </c>
      <c r="I265" s="351">
        <v>7</v>
      </c>
      <c r="J265" s="196" t="s">
        <v>491</v>
      </c>
      <c r="K265" s="310">
        <v>1</v>
      </c>
      <c r="L265" s="196" t="s">
        <v>491</v>
      </c>
      <c r="M265" s="141" t="s">
        <v>491</v>
      </c>
    </row>
    <row r="266" spans="1:13" s="58" customFormat="1" ht="10.5" customHeight="1">
      <c r="A266" s="332">
        <v>1505</v>
      </c>
      <c r="B266" s="58" t="s">
        <v>815</v>
      </c>
      <c r="D266" s="59" t="s">
        <v>452</v>
      </c>
      <c r="E266" s="355">
        <v>1687</v>
      </c>
      <c r="F266" s="379">
        <v>390</v>
      </c>
      <c r="G266" s="356" t="s">
        <v>491</v>
      </c>
      <c r="H266" s="379">
        <v>1103</v>
      </c>
      <c r="I266" s="351">
        <v>43</v>
      </c>
      <c r="J266" s="351">
        <v>164</v>
      </c>
      <c r="K266" s="310">
        <v>194</v>
      </c>
      <c r="L266" s="351">
        <v>26</v>
      </c>
      <c r="M266" s="378">
        <v>5</v>
      </c>
    </row>
    <row r="267" spans="1:13" s="58" customFormat="1" ht="10.5" customHeight="1">
      <c r="A267" s="332"/>
      <c r="D267" s="59" t="s">
        <v>453</v>
      </c>
      <c r="E267" s="355">
        <v>670</v>
      </c>
      <c r="F267" s="379">
        <v>77</v>
      </c>
      <c r="G267" s="356" t="s">
        <v>491</v>
      </c>
      <c r="H267" s="379">
        <v>556</v>
      </c>
      <c r="I267" s="351">
        <v>36</v>
      </c>
      <c r="J267" s="351">
        <v>41</v>
      </c>
      <c r="K267" s="310">
        <v>37</v>
      </c>
      <c r="L267" s="351">
        <v>6</v>
      </c>
      <c r="M267" s="378">
        <v>2</v>
      </c>
    </row>
    <row r="268" spans="1:13" s="58" customFormat="1" ht="10.5" customHeight="1">
      <c r="A268" s="332">
        <v>1510</v>
      </c>
      <c r="B268" s="58" t="s">
        <v>816</v>
      </c>
      <c r="D268" s="59" t="s">
        <v>452</v>
      </c>
      <c r="E268" s="355">
        <v>1074</v>
      </c>
      <c r="F268" s="379">
        <v>133</v>
      </c>
      <c r="G268" s="356" t="s">
        <v>491</v>
      </c>
      <c r="H268" s="379">
        <v>866</v>
      </c>
      <c r="I268" s="351">
        <v>49</v>
      </c>
      <c r="J268" s="351">
        <v>102</v>
      </c>
      <c r="K268" s="310">
        <v>75</v>
      </c>
      <c r="L268" s="196" t="s">
        <v>491</v>
      </c>
      <c r="M268" s="378">
        <v>8</v>
      </c>
    </row>
    <row r="269" spans="1:13" s="58" customFormat="1" ht="10.5" customHeight="1">
      <c r="A269" s="332"/>
      <c r="D269" s="59" t="s">
        <v>453</v>
      </c>
      <c r="E269" s="355">
        <v>341</v>
      </c>
      <c r="F269" s="379">
        <v>15</v>
      </c>
      <c r="G269" s="356" t="s">
        <v>491</v>
      </c>
      <c r="H269" s="379">
        <v>321</v>
      </c>
      <c r="I269" s="351">
        <v>23</v>
      </c>
      <c r="J269" s="351">
        <v>25</v>
      </c>
      <c r="K269" s="310">
        <v>5</v>
      </c>
      <c r="L269" s="196" t="s">
        <v>491</v>
      </c>
      <c r="M269" s="141" t="s">
        <v>491</v>
      </c>
    </row>
    <row r="270" spans="1:13" s="58" customFormat="1" ht="10.5" customHeight="1">
      <c r="A270" s="382">
        <v>1512</v>
      </c>
      <c r="B270" s="58" t="s">
        <v>817</v>
      </c>
      <c r="D270" s="59" t="s">
        <v>452</v>
      </c>
      <c r="E270" s="355">
        <v>582</v>
      </c>
      <c r="F270" s="379">
        <v>112</v>
      </c>
      <c r="G270" s="356" t="s">
        <v>491</v>
      </c>
      <c r="H270" s="379">
        <v>418</v>
      </c>
      <c r="I270" s="351">
        <v>13</v>
      </c>
      <c r="J270" s="351">
        <v>2</v>
      </c>
      <c r="K270" s="310">
        <v>52</v>
      </c>
      <c r="L270" s="351">
        <v>5</v>
      </c>
      <c r="M270" s="141" t="s">
        <v>491</v>
      </c>
    </row>
    <row r="271" spans="1:13" s="58" customFormat="1" ht="10.5" customHeight="1">
      <c r="A271" s="382"/>
      <c r="C271" s="58" t="s">
        <v>818</v>
      </c>
      <c r="D271" s="59" t="s">
        <v>453</v>
      </c>
      <c r="E271" s="355">
        <v>222</v>
      </c>
      <c r="F271" s="379">
        <v>22</v>
      </c>
      <c r="G271" s="356" t="s">
        <v>491</v>
      </c>
      <c r="H271" s="379">
        <v>192</v>
      </c>
      <c r="I271" s="351">
        <v>8</v>
      </c>
      <c r="J271" s="196" t="s">
        <v>491</v>
      </c>
      <c r="K271" s="310">
        <v>8</v>
      </c>
      <c r="L271" s="351">
        <v>2</v>
      </c>
      <c r="M271" s="141" t="s">
        <v>491</v>
      </c>
    </row>
    <row r="272" spans="1:13" s="58" customFormat="1" ht="10.5" customHeight="1">
      <c r="A272" s="382">
        <v>1513</v>
      </c>
      <c r="B272" s="58" t="s">
        <v>819</v>
      </c>
      <c r="D272" s="59" t="s">
        <v>452</v>
      </c>
      <c r="E272" s="355">
        <v>140</v>
      </c>
      <c r="F272" s="379">
        <v>70</v>
      </c>
      <c r="G272" s="356" t="s">
        <v>491</v>
      </c>
      <c r="H272" s="379">
        <v>62</v>
      </c>
      <c r="I272" s="351">
        <v>1</v>
      </c>
      <c r="J272" s="351">
        <v>7</v>
      </c>
      <c r="K272" s="310">
        <v>8</v>
      </c>
      <c r="L272" s="196" t="s">
        <v>491</v>
      </c>
      <c r="M272" s="378">
        <v>1</v>
      </c>
    </row>
    <row r="273" spans="1:13" s="58" customFormat="1" ht="10.5" customHeight="1">
      <c r="A273" s="382"/>
      <c r="C273" s="58" t="s">
        <v>820</v>
      </c>
      <c r="D273" s="59" t="s">
        <v>453</v>
      </c>
      <c r="E273" s="355">
        <v>57</v>
      </c>
      <c r="F273" s="379">
        <v>20</v>
      </c>
      <c r="G273" s="356" t="s">
        <v>491</v>
      </c>
      <c r="H273" s="379">
        <v>36</v>
      </c>
      <c r="I273" s="351">
        <v>1</v>
      </c>
      <c r="J273" s="351">
        <v>3</v>
      </c>
      <c r="K273" s="310">
        <v>1</v>
      </c>
      <c r="L273" s="196" t="s">
        <v>491</v>
      </c>
      <c r="M273" s="141" t="s">
        <v>491</v>
      </c>
    </row>
    <row r="274" spans="1:13" s="58" customFormat="1" ht="10.5" customHeight="1">
      <c r="A274" s="382">
        <v>1514</v>
      </c>
      <c r="B274" s="58" t="s">
        <v>821</v>
      </c>
      <c r="D274" s="59" t="s">
        <v>452</v>
      </c>
      <c r="E274" s="355">
        <v>287</v>
      </c>
      <c r="F274" s="379">
        <v>122</v>
      </c>
      <c r="G274" s="356" t="s">
        <v>491</v>
      </c>
      <c r="H274" s="379">
        <v>129</v>
      </c>
      <c r="I274" s="351">
        <v>3</v>
      </c>
      <c r="J274" s="351">
        <v>10</v>
      </c>
      <c r="K274" s="310">
        <v>36</v>
      </c>
      <c r="L274" s="351">
        <v>2</v>
      </c>
      <c r="M274" s="141" t="s">
        <v>491</v>
      </c>
    </row>
    <row r="275" spans="1:13" s="58" customFormat="1" ht="10.5" customHeight="1">
      <c r="A275" s="382"/>
      <c r="D275" s="59" t="s">
        <v>453</v>
      </c>
      <c r="E275" s="355">
        <v>102</v>
      </c>
      <c r="F275" s="379">
        <v>19</v>
      </c>
      <c r="G275" s="356" t="s">
        <v>491</v>
      </c>
      <c r="H275" s="379">
        <v>72</v>
      </c>
      <c r="I275" s="351">
        <v>3</v>
      </c>
      <c r="J275" s="351">
        <v>7</v>
      </c>
      <c r="K275" s="310">
        <v>11</v>
      </c>
      <c r="L275" s="196" t="s">
        <v>491</v>
      </c>
      <c r="M275" s="141" t="s">
        <v>491</v>
      </c>
    </row>
    <row r="276" spans="1:13" s="58" customFormat="1" ht="10.5" customHeight="1">
      <c r="A276" s="382">
        <v>1515</v>
      </c>
      <c r="B276" s="58" t="s">
        <v>822</v>
      </c>
      <c r="D276" s="59" t="s">
        <v>452</v>
      </c>
      <c r="E276" s="355">
        <v>288</v>
      </c>
      <c r="F276" s="379">
        <v>118</v>
      </c>
      <c r="G276" s="356" t="s">
        <v>491</v>
      </c>
      <c r="H276" s="379">
        <v>157</v>
      </c>
      <c r="I276" s="351">
        <v>9</v>
      </c>
      <c r="J276" s="196" t="s">
        <v>491</v>
      </c>
      <c r="K276" s="310">
        <v>13</v>
      </c>
      <c r="L276" s="196" t="s">
        <v>491</v>
      </c>
      <c r="M276" s="378">
        <v>2</v>
      </c>
    </row>
    <row r="277" spans="1:13" s="58" customFormat="1" ht="10.5" customHeight="1">
      <c r="A277" s="382"/>
      <c r="D277" s="59" t="s">
        <v>453</v>
      </c>
      <c r="E277" s="355">
        <v>89</v>
      </c>
      <c r="F277" s="379">
        <v>12</v>
      </c>
      <c r="G277" s="356" t="s">
        <v>491</v>
      </c>
      <c r="H277" s="379">
        <v>77</v>
      </c>
      <c r="I277" s="351">
        <v>6</v>
      </c>
      <c r="J277" s="196" t="s">
        <v>491</v>
      </c>
      <c r="K277" s="196" t="s">
        <v>491</v>
      </c>
      <c r="L277" s="196" t="s">
        <v>491</v>
      </c>
      <c r="M277" s="141" t="s">
        <v>491</v>
      </c>
    </row>
    <row r="278" spans="1:13" s="58" customFormat="1" ht="10.5" customHeight="1">
      <c r="A278" s="382">
        <v>1516</v>
      </c>
      <c r="B278" s="58" t="s">
        <v>823</v>
      </c>
      <c r="D278" s="59" t="s">
        <v>452</v>
      </c>
      <c r="E278" s="355">
        <v>159</v>
      </c>
      <c r="F278" s="379">
        <v>62</v>
      </c>
      <c r="G278" s="356" t="s">
        <v>491</v>
      </c>
      <c r="H278" s="379">
        <v>83</v>
      </c>
      <c r="I278" s="351">
        <v>1</v>
      </c>
      <c r="J278" s="351">
        <v>7</v>
      </c>
      <c r="K278" s="310">
        <v>14</v>
      </c>
      <c r="L278" s="351">
        <v>1</v>
      </c>
      <c r="M278" s="378">
        <v>2</v>
      </c>
    </row>
    <row r="279" spans="1:13" s="58" customFormat="1" ht="10.5" customHeight="1">
      <c r="A279" s="382"/>
      <c r="D279" s="59" t="s">
        <v>453</v>
      </c>
      <c r="E279" s="355">
        <v>49</v>
      </c>
      <c r="F279" s="379">
        <v>5</v>
      </c>
      <c r="G279" s="356" t="s">
        <v>491</v>
      </c>
      <c r="H279" s="379">
        <v>41</v>
      </c>
      <c r="I279" s="351" t="s">
        <v>491</v>
      </c>
      <c r="J279" s="351">
        <v>3</v>
      </c>
      <c r="K279" s="310">
        <v>3</v>
      </c>
      <c r="L279" s="196" t="s">
        <v>491</v>
      </c>
      <c r="M279" s="378">
        <v>1</v>
      </c>
    </row>
    <row r="280" spans="1:13" s="58" customFormat="1" ht="10.5" customHeight="1">
      <c r="A280" s="382">
        <v>1517</v>
      </c>
      <c r="B280" s="58" t="s">
        <v>824</v>
      </c>
      <c r="D280" s="59" t="s">
        <v>452</v>
      </c>
      <c r="E280" s="355">
        <v>107</v>
      </c>
      <c r="F280" s="379">
        <v>21</v>
      </c>
      <c r="G280" s="356" t="s">
        <v>491</v>
      </c>
      <c r="H280" s="379">
        <v>80</v>
      </c>
      <c r="I280" s="351">
        <v>1</v>
      </c>
      <c r="J280" s="351">
        <v>1</v>
      </c>
      <c r="K280" s="310">
        <v>6</v>
      </c>
      <c r="L280" s="196" t="s">
        <v>491</v>
      </c>
      <c r="M280" s="141" t="s">
        <v>491</v>
      </c>
    </row>
    <row r="281" spans="1:13" s="58" customFormat="1" ht="10.5" customHeight="1">
      <c r="A281" s="382"/>
      <c r="D281" s="59" t="s">
        <v>453</v>
      </c>
      <c r="E281" s="355">
        <v>44</v>
      </c>
      <c r="F281" s="379">
        <v>3</v>
      </c>
      <c r="G281" s="356" t="s">
        <v>491</v>
      </c>
      <c r="H281" s="379">
        <v>41</v>
      </c>
      <c r="I281" s="356" t="s">
        <v>491</v>
      </c>
      <c r="J281" s="196" t="s">
        <v>491</v>
      </c>
      <c r="K281" s="196" t="s">
        <v>491</v>
      </c>
      <c r="L281" s="196" t="s">
        <v>491</v>
      </c>
      <c r="M281" s="141" t="s">
        <v>491</v>
      </c>
    </row>
    <row r="282" spans="1:13" s="58" customFormat="1" ht="10.5" customHeight="1">
      <c r="A282" s="382">
        <v>1520</v>
      </c>
      <c r="B282" s="58" t="s">
        <v>825</v>
      </c>
      <c r="D282" s="59" t="s">
        <v>452</v>
      </c>
      <c r="E282" s="355">
        <v>83</v>
      </c>
      <c r="F282" s="379">
        <v>27</v>
      </c>
      <c r="G282" s="356" t="s">
        <v>491</v>
      </c>
      <c r="H282" s="379">
        <v>41</v>
      </c>
      <c r="I282" s="351">
        <v>2</v>
      </c>
      <c r="J282" s="351">
        <v>4</v>
      </c>
      <c r="K282" s="310">
        <v>15</v>
      </c>
      <c r="L282" s="196" t="s">
        <v>491</v>
      </c>
      <c r="M282" s="378">
        <v>1</v>
      </c>
    </row>
    <row r="283" spans="1:13" s="58" customFormat="1" ht="10.5" customHeight="1">
      <c r="A283" s="382"/>
      <c r="D283" s="59" t="s">
        <v>453</v>
      </c>
      <c r="E283" s="355">
        <v>47</v>
      </c>
      <c r="F283" s="379">
        <v>13</v>
      </c>
      <c r="G283" s="356" t="s">
        <v>491</v>
      </c>
      <c r="H283" s="379">
        <v>26</v>
      </c>
      <c r="I283" s="351">
        <v>2</v>
      </c>
      <c r="J283" s="351">
        <v>2</v>
      </c>
      <c r="K283" s="310">
        <v>8</v>
      </c>
      <c r="L283" s="196" t="s">
        <v>491</v>
      </c>
      <c r="M283" s="378">
        <v>1</v>
      </c>
    </row>
    <row r="284" spans="1:13" s="58" customFormat="1" ht="10.5" customHeight="1">
      <c r="A284" s="382">
        <v>1523</v>
      </c>
      <c r="B284" s="58" t="s">
        <v>826</v>
      </c>
      <c r="D284" s="59" t="s">
        <v>452</v>
      </c>
      <c r="E284" s="355">
        <v>23</v>
      </c>
      <c r="F284" s="380" t="s">
        <v>491</v>
      </c>
      <c r="G284" s="356" t="s">
        <v>491</v>
      </c>
      <c r="H284" s="379">
        <v>20</v>
      </c>
      <c r="I284" s="356" t="s">
        <v>491</v>
      </c>
      <c r="J284" s="196" t="s">
        <v>491</v>
      </c>
      <c r="K284" s="310">
        <v>3</v>
      </c>
      <c r="L284" s="196" t="s">
        <v>491</v>
      </c>
      <c r="M284" s="141" t="s">
        <v>491</v>
      </c>
    </row>
    <row r="285" spans="1:13" s="6" customFormat="1" ht="10.5" customHeight="1">
      <c r="A285" s="383"/>
      <c r="C285" s="6" t="s">
        <v>827</v>
      </c>
      <c r="D285" s="59" t="s">
        <v>453</v>
      </c>
      <c r="E285" s="355">
        <v>2</v>
      </c>
      <c r="F285" s="380" t="s">
        <v>491</v>
      </c>
      <c r="G285" s="356" t="s">
        <v>491</v>
      </c>
      <c r="H285" s="379">
        <v>1</v>
      </c>
      <c r="I285" s="356" t="s">
        <v>491</v>
      </c>
      <c r="J285" s="196" t="s">
        <v>491</v>
      </c>
      <c r="K285" s="310">
        <v>1</v>
      </c>
      <c r="L285" s="196" t="s">
        <v>491</v>
      </c>
      <c r="M285" s="141" t="s">
        <v>491</v>
      </c>
    </row>
    <row r="286" spans="1:13" s="6" customFormat="1" ht="10.5" customHeight="1">
      <c r="A286" s="383">
        <v>1524</v>
      </c>
      <c r="B286" s="6" t="s">
        <v>828</v>
      </c>
      <c r="D286" s="59" t="s">
        <v>452</v>
      </c>
      <c r="E286" s="355">
        <v>65</v>
      </c>
      <c r="F286" s="380" t="s">
        <v>491</v>
      </c>
      <c r="G286" s="356" t="s">
        <v>491</v>
      </c>
      <c r="H286" s="379">
        <v>65</v>
      </c>
      <c r="I286" s="356" t="s">
        <v>491</v>
      </c>
      <c r="J286" s="351">
        <v>29</v>
      </c>
      <c r="K286" s="196" t="s">
        <v>491</v>
      </c>
      <c r="L286" s="196" t="s">
        <v>491</v>
      </c>
      <c r="M286" s="141" t="s">
        <v>491</v>
      </c>
    </row>
    <row r="287" spans="1:13" s="6" customFormat="1" ht="10.5" customHeight="1">
      <c r="A287" s="383"/>
      <c r="D287" s="59" t="s">
        <v>453</v>
      </c>
      <c r="E287" s="355">
        <v>26</v>
      </c>
      <c r="F287" s="380" t="s">
        <v>491</v>
      </c>
      <c r="G287" s="356" t="s">
        <v>491</v>
      </c>
      <c r="H287" s="379">
        <v>26</v>
      </c>
      <c r="I287" s="356" t="s">
        <v>491</v>
      </c>
      <c r="J287" s="351">
        <v>10</v>
      </c>
      <c r="K287" s="196" t="s">
        <v>491</v>
      </c>
      <c r="L287" s="196" t="s">
        <v>491</v>
      </c>
      <c r="M287" s="141" t="s">
        <v>491</v>
      </c>
    </row>
    <row r="288" spans="1:13" s="6" customFormat="1" ht="10.5" customHeight="1">
      <c r="A288" s="383">
        <v>1525</v>
      </c>
      <c r="B288" s="6" t="s">
        <v>829</v>
      </c>
      <c r="D288" s="59" t="s">
        <v>452</v>
      </c>
      <c r="E288" s="355">
        <v>11</v>
      </c>
      <c r="F288" s="379">
        <v>10</v>
      </c>
      <c r="G288" s="356" t="s">
        <v>491</v>
      </c>
      <c r="H288" s="379">
        <v>1</v>
      </c>
      <c r="I288" s="356" t="s">
        <v>491</v>
      </c>
      <c r="J288" s="196" t="s">
        <v>491</v>
      </c>
      <c r="K288" s="196" t="s">
        <v>491</v>
      </c>
      <c r="L288" s="196" t="s">
        <v>491</v>
      </c>
      <c r="M288" s="141" t="s">
        <v>491</v>
      </c>
    </row>
    <row r="289" spans="1:13" s="6" customFormat="1" ht="10.5" customHeight="1">
      <c r="A289" s="383"/>
      <c r="C289" s="6" t="s">
        <v>830</v>
      </c>
      <c r="D289" s="59" t="s">
        <v>453</v>
      </c>
      <c r="E289" s="355">
        <v>1</v>
      </c>
      <c r="F289" s="379">
        <v>1</v>
      </c>
      <c r="G289" s="356" t="s">
        <v>491</v>
      </c>
      <c r="H289" s="335" t="s">
        <v>491</v>
      </c>
      <c r="I289" s="356" t="s">
        <v>491</v>
      </c>
      <c r="J289" s="196" t="s">
        <v>491</v>
      </c>
      <c r="K289" s="196" t="s">
        <v>491</v>
      </c>
      <c r="L289" s="196" t="s">
        <v>491</v>
      </c>
      <c r="M289" s="141" t="s">
        <v>491</v>
      </c>
    </row>
    <row r="290" spans="1:13" s="6" customFormat="1" ht="10.5" customHeight="1">
      <c r="A290" s="383">
        <v>1531</v>
      </c>
      <c r="B290" s="6" t="s">
        <v>831</v>
      </c>
      <c r="D290" s="59" t="s">
        <v>452</v>
      </c>
      <c r="E290" s="355">
        <v>50</v>
      </c>
      <c r="F290" s="379">
        <v>14</v>
      </c>
      <c r="G290" s="356" t="s">
        <v>491</v>
      </c>
      <c r="H290" s="379">
        <v>35</v>
      </c>
      <c r="I290" s="356" t="s">
        <v>491</v>
      </c>
      <c r="J290" s="351">
        <v>2</v>
      </c>
      <c r="K290" s="310">
        <v>1</v>
      </c>
      <c r="L290" s="196" t="s">
        <v>491</v>
      </c>
      <c r="M290" s="141" t="s">
        <v>491</v>
      </c>
    </row>
    <row r="291" spans="1:13" s="6" customFormat="1" ht="10.5" customHeight="1">
      <c r="A291" s="383"/>
      <c r="D291" s="59" t="s">
        <v>453</v>
      </c>
      <c r="E291" s="355">
        <v>27</v>
      </c>
      <c r="F291" s="379">
        <v>4</v>
      </c>
      <c r="G291" s="356" t="s">
        <v>491</v>
      </c>
      <c r="H291" s="379">
        <v>23</v>
      </c>
      <c r="I291" s="356" t="s">
        <v>491</v>
      </c>
      <c r="J291" s="351">
        <v>2</v>
      </c>
      <c r="K291" s="196" t="s">
        <v>491</v>
      </c>
      <c r="L291" s="196" t="s">
        <v>491</v>
      </c>
      <c r="M291" s="141" t="s">
        <v>491</v>
      </c>
    </row>
    <row r="292" spans="1:13" s="6" customFormat="1" ht="10.5" customHeight="1">
      <c r="A292" s="383">
        <v>1532</v>
      </c>
      <c r="B292" s="6" t="s">
        <v>832</v>
      </c>
      <c r="D292" s="59" t="s">
        <v>452</v>
      </c>
      <c r="E292" s="355">
        <v>64</v>
      </c>
      <c r="F292" s="380" t="s">
        <v>491</v>
      </c>
      <c r="G292" s="356" t="s">
        <v>491</v>
      </c>
      <c r="H292" s="379">
        <v>40</v>
      </c>
      <c r="I292" s="356" t="s">
        <v>491</v>
      </c>
      <c r="J292" s="351">
        <v>10</v>
      </c>
      <c r="K292" s="310">
        <v>24</v>
      </c>
      <c r="L292" s="196" t="s">
        <v>491</v>
      </c>
      <c r="M292" s="378">
        <v>16</v>
      </c>
    </row>
    <row r="293" spans="1:13" s="6" customFormat="1" ht="10.5" customHeight="1">
      <c r="A293" s="383"/>
      <c r="C293" s="6" t="s">
        <v>833</v>
      </c>
      <c r="D293" s="59" t="s">
        <v>453</v>
      </c>
      <c r="E293" s="355">
        <v>28</v>
      </c>
      <c r="F293" s="380" t="s">
        <v>491</v>
      </c>
      <c r="G293" s="356" t="s">
        <v>491</v>
      </c>
      <c r="H293" s="379">
        <v>20</v>
      </c>
      <c r="I293" s="356" t="s">
        <v>491</v>
      </c>
      <c r="J293" s="351">
        <v>5</v>
      </c>
      <c r="K293" s="310">
        <v>8</v>
      </c>
      <c r="L293" s="196" t="s">
        <v>491</v>
      </c>
      <c r="M293" s="378">
        <v>5</v>
      </c>
    </row>
    <row r="294" spans="1:13" s="6" customFormat="1" ht="11.25" customHeight="1">
      <c r="A294" s="383">
        <v>1580</v>
      </c>
      <c r="B294" s="6" t="s">
        <v>834</v>
      </c>
      <c r="D294" s="59" t="s">
        <v>452</v>
      </c>
      <c r="E294" s="355">
        <v>5</v>
      </c>
      <c r="F294" s="379">
        <v>1</v>
      </c>
      <c r="G294" s="310">
        <v>1</v>
      </c>
      <c r="H294" s="379">
        <v>4</v>
      </c>
      <c r="I294" s="351">
        <v>4</v>
      </c>
      <c r="J294" s="356" t="s">
        <v>491</v>
      </c>
      <c r="K294" s="356" t="s">
        <v>491</v>
      </c>
      <c r="L294" s="196" t="s">
        <v>491</v>
      </c>
      <c r="M294" s="141" t="s">
        <v>491</v>
      </c>
    </row>
    <row r="295" spans="1:13" s="6" customFormat="1" ht="10.5" customHeight="1">
      <c r="A295" s="383"/>
      <c r="C295" s="6" t="str">
        <f>"- Ausbildung -"</f>
        <v>- Ausbildung -</v>
      </c>
      <c r="D295" s="59" t="s">
        <v>453</v>
      </c>
      <c r="E295" s="355">
        <v>2</v>
      </c>
      <c r="F295" s="380" t="s">
        <v>491</v>
      </c>
      <c r="G295" s="356" t="s">
        <v>491</v>
      </c>
      <c r="H295" s="379">
        <v>2</v>
      </c>
      <c r="I295" s="351">
        <v>2</v>
      </c>
      <c r="J295" s="356" t="s">
        <v>491</v>
      </c>
      <c r="K295" s="356" t="s">
        <v>491</v>
      </c>
      <c r="L295" s="196" t="s">
        <v>491</v>
      </c>
      <c r="M295" s="141" t="s">
        <v>491</v>
      </c>
    </row>
    <row r="296" spans="1:13" s="6" customFormat="1" ht="10.5" customHeight="1">
      <c r="A296" s="384"/>
      <c r="B296" s="65" t="s">
        <v>835</v>
      </c>
      <c r="C296" s="65"/>
      <c r="D296" s="66" t="s">
        <v>452</v>
      </c>
      <c r="E296" s="359">
        <v>5253</v>
      </c>
      <c r="F296" s="381">
        <v>1323</v>
      </c>
      <c r="G296" s="311">
        <v>1</v>
      </c>
      <c r="H296" s="381">
        <v>3466</v>
      </c>
      <c r="I296" s="362">
        <v>136</v>
      </c>
      <c r="J296" s="362">
        <v>338</v>
      </c>
      <c r="K296" s="311">
        <v>464</v>
      </c>
      <c r="L296" s="362">
        <v>34</v>
      </c>
      <c r="M296" s="368">
        <v>35</v>
      </c>
    </row>
    <row r="297" spans="1:13" s="6" customFormat="1" ht="10.5" customHeight="1">
      <c r="A297" s="384"/>
      <c r="B297" s="65"/>
      <c r="C297" s="2"/>
      <c r="D297" s="66" t="s">
        <v>453</v>
      </c>
      <c r="E297" s="359">
        <v>2054</v>
      </c>
      <c r="F297" s="381">
        <v>281</v>
      </c>
      <c r="G297" s="367" t="s">
        <v>491</v>
      </c>
      <c r="H297" s="381">
        <v>1689</v>
      </c>
      <c r="I297" s="362">
        <v>90</v>
      </c>
      <c r="J297" s="362">
        <v>98</v>
      </c>
      <c r="K297" s="311">
        <v>84</v>
      </c>
      <c r="L297" s="362">
        <v>8</v>
      </c>
      <c r="M297" s="368">
        <v>9</v>
      </c>
    </row>
    <row r="298" spans="1:13" s="6" customFormat="1" ht="9" customHeight="1">
      <c r="A298" s="384"/>
      <c r="B298" s="65"/>
      <c r="C298" s="65"/>
      <c r="D298" s="66"/>
      <c r="E298" s="359"/>
      <c r="F298" s="359"/>
      <c r="G298" s="367"/>
      <c r="H298" s="379"/>
      <c r="I298" s="359"/>
      <c r="J298" s="351"/>
      <c r="K298" s="310"/>
      <c r="L298" s="359"/>
      <c r="M298" s="359"/>
    </row>
    <row r="299" spans="1:13" s="6" customFormat="1" ht="10.5" customHeight="1">
      <c r="A299" s="385"/>
      <c r="B299" s="65" t="s">
        <v>836</v>
      </c>
      <c r="C299" s="65"/>
      <c r="D299" s="66" t="s">
        <v>452</v>
      </c>
      <c r="E299" s="359">
        <v>42139</v>
      </c>
      <c r="F299" s="381">
        <v>22083</v>
      </c>
      <c r="G299" s="311">
        <v>1272</v>
      </c>
      <c r="H299" s="381">
        <v>17290</v>
      </c>
      <c r="I299" s="362">
        <v>516</v>
      </c>
      <c r="J299" s="362">
        <v>509</v>
      </c>
      <c r="K299" s="311">
        <v>2766</v>
      </c>
      <c r="L299" s="362">
        <v>163</v>
      </c>
      <c r="M299" s="368">
        <v>72</v>
      </c>
    </row>
    <row r="300" spans="1:13" s="6" customFormat="1" ht="10.5" customHeight="1">
      <c r="A300" s="385"/>
      <c r="B300" s="65"/>
      <c r="C300" s="65"/>
      <c r="D300" s="66" t="s">
        <v>453</v>
      </c>
      <c r="E300" s="359">
        <v>20435</v>
      </c>
      <c r="F300" s="381">
        <v>9260</v>
      </c>
      <c r="G300" s="311">
        <v>723</v>
      </c>
      <c r="H300" s="381">
        <v>10848</v>
      </c>
      <c r="I300" s="362">
        <v>359</v>
      </c>
      <c r="J300" s="362">
        <v>185</v>
      </c>
      <c r="K300" s="311">
        <v>327</v>
      </c>
      <c r="L300" s="362">
        <v>17</v>
      </c>
      <c r="M300" s="368">
        <v>26</v>
      </c>
    </row>
    <row r="301" spans="1:13" s="6" customFormat="1" ht="9.75" customHeight="1">
      <c r="A301" s="4" t="str">
        <f>"- 28 -"</f>
        <v>- 28 -</v>
      </c>
      <c r="B301" s="4"/>
      <c r="C301" s="4"/>
      <c r="D301" s="4"/>
      <c r="E301" s="4"/>
      <c r="F301" s="4"/>
      <c r="G301" s="4"/>
      <c r="H301" s="4"/>
      <c r="I301" s="4"/>
      <c r="J301" s="4"/>
      <c r="K301" s="4"/>
      <c r="L301" s="4"/>
      <c r="M301" s="4"/>
    </row>
    <row r="302" spans="1:13" s="6" customFormat="1" ht="9.75" customHeight="1">
      <c r="A302" s="4"/>
      <c r="B302" s="4"/>
      <c r="C302" s="4"/>
      <c r="D302" s="4"/>
      <c r="E302" s="4"/>
      <c r="F302" s="4"/>
      <c r="G302" s="4"/>
      <c r="H302" s="4"/>
      <c r="I302" s="4"/>
      <c r="J302" s="4"/>
      <c r="K302" s="4"/>
      <c r="L302" s="4"/>
      <c r="M302" s="4"/>
    </row>
    <row r="303" spans="1:13" s="6" customFormat="1" ht="9.75" customHeight="1">
      <c r="A303" s="1"/>
      <c r="B303" s="1"/>
      <c r="C303" s="1"/>
      <c r="D303" s="1"/>
      <c r="E303" s="1"/>
      <c r="F303" s="1"/>
      <c r="G303" s="1"/>
      <c r="H303" s="1"/>
      <c r="I303" s="1"/>
      <c r="J303" s="1"/>
      <c r="K303" s="1"/>
      <c r="L303" s="1"/>
      <c r="M303" s="1"/>
    </row>
    <row r="304" spans="1:13" s="6" customFormat="1" ht="12" customHeight="1">
      <c r="A304" s="372" t="s">
        <v>723</v>
      </c>
      <c r="B304" s="22"/>
      <c r="C304" s="22"/>
      <c r="D304" s="22"/>
      <c r="E304" s="22"/>
      <c r="F304" s="22"/>
      <c r="G304" s="22"/>
      <c r="H304" s="22"/>
      <c r="I304" s="22"/>
      <c r="J304" s="22"/>
      <c r="K304" s="22"/>
      <c r="L304" s="22"/>
      <c r="M304" s="22"/>
    </row>
    <row r="305" spans="1:13" s="6" customFormat="1" ht="12" customHeight="1">
      <c r="A305" s="372" t="s">
        <v>724</v>
      </c>
      <c r="B305" s="22"/>
      <c r="C305" s="22"/>
      <c r="D305" s="22"/>
      <c r="E305" s="22"/>
      <c r="F305" s="22"/>
      <c r="G305" s="22"/>
      <c r="H305" s="22"/>
      <c r="I305" s="22"/>
      <c r="J305" s="22"/>
      <c r="K305" s="22"/>
      <c r="L305" s="22"/>
      <c r="M305" s="22"/>
    </row>
    <row r="306" spans="1:13" s="6" customFormat="1" ht="9.75" customHeight="1">
      <c r="A306" s="1"/>
      <c r="B306" s="1"/>
      <c r="C306" s="1"/>
      <c r="D306" s="1"/>
      <c r="E306" s="1"/>
      <c r="F306" s="1"/>
      <c r="G306" s="1"/>
      <c r="H306" s="1"/>
      <c r="I306" s="1"/>
      <c r="J306" s="1"/>
      <c r="K306" s="1"/>
      <c r="L306" s="1"/>
      <c r="M306" s="1"/>
    </row>
    <row r="307" spans="1:13" s="6" customFormat="1" ht="9.75" customHeight="1" thickBot="1">
      <c r="A307" s="23"/>
      <c r="B307" s="23"/>
      <c r="C307" s="23"/>
      <c r="D307" s="23"/>
      <c r="E307" s="23"/>
      <c r="F307" s="23"/>
      <c r="G307" s="23"/>
      <c r="H307" s="23"/>
      <c r="I307" s="23"/>
      <c r="J307" s="23"/>
      <c r="K307" s="23"/>
      <c r="L307" s="23"/>
      <c r="M307" s="23"/>
    </row>
    <row r="308" spans="1:14" s="1" customFormat="1" ht="9.75" customHeight="1">
      <c r="A308" s="314"/>
      <c r="B308" s="315"/>
      <c r="C308" s="315"/>
      <c r="D308" s="316"/>
      <c r="E308" s="764" t="s">
        <v>678</v>
      </c>
      <c r="F308" s="107" t="s">
        <v>679</v>
      </c>
      <c r="G308" s="317"/>
      <c r="H308" s="116"/>
      <c r="I308" s="318"/>
      <c r="J308" s="109"/>
      <c r="K308" s="107"/>
      <c r="L308" s="107"/>
      <c r="M308" s="107"/>
      <c r="N308" s="24"/>
    </row>
    <row r="309" spans="1:14" s="1" customFormat="1" ht="11.25">
      <c r="A309" s="758" t="s">
        <v>680</v>
      </c>
      <c r="B309" s="752" t="s">
        <v>681</v>
      </c>
      <c r="C309" s="753"/>
      <c r="D309" s="754"/>
      <c r="E309" s="765"/>
      <c r="F309" s="324" t="s">
        <v>429</v>
      </c>
      <c r="G309" s="325"/>
      <c r="H309" s="315"/>
      <c r="I309" s="315"/>
      <c r="J309" s="326"/>
      <c r="K309" s="315"/>
      <c r="L309" s="315"/>
      <c r="M309" s="315"/>
      <c r="N309" s="24"/>
    </row>
    <row r="310" spans="1:14" s="1" customFormat="1" ht="11.25">
      <c r="A310" s="759"/>
      <c r="C310" s="107"/>
      <c r="D310" s="112"/>
      <c r="E310" s="765"/>
      <c r="F310" s="239" t="s">
        <v>682</v>
      </c>
      <c r="G310" s="239" t="s">
        <v>683</v>
      </c>
      <c r="H310" s="239" t="s">
        <v>682</v>
      </c>
      <c r="I310" s="327" t="s">
        <v>403</v>
      </c>
      <c r="J310" s="328"/>
      <c r="K310" s="239" t="s">
        <v>682</v>
      </c>
      <c r="L310" s="327" t="s">
        <v>403</v>
      </c>
      <c r="M310" s="329"/>
      <c r="N310" s="50"/>
    </row>
    <row r="311" spans="1:14" s="1" customFormat="1" ht="12.75" customHeight="1">
      <c r="A311" s="759"/>
      <c r="B311" s="755" t="s">
        <v>443</v>
      </c>
      <c r="C311" s="756"/>
      <c r="D311" s="757"/>
      <c r="E311" s="765"/>
      <c r="F311" s="761"/>
      <c r="G311" s="761"/>
      <c r="H311" s="761"/>
      <c r="I311" s="239" t="s">
        <v>684</v>
      </c>
      <c r="J311" s="762" t="s">
        <v>685</v>
      </c>
      <c r="K311" s="761"/>
      <c r="L311" s="239" t="s">
        <v>684</v>
      </c>
      <c r="M311" s="762" t="s">
        <v>685</v>
      </c>
      <c r="N311" s="50"/>
    </row>
    <row r="312" spans="1:14" s="1" customFormat="1" ht="11.25" customHeight="1">
      <c r="A312" s="759"/>
      <c r="B312" s="107" t="s">
        <v>447</v>
      </c>
      <c r="C312" s="107"/>
      <c r="D312" s="112"/>
      <c r="E312" s="765"/>
      <c r="F312" s="761"/>
      <c r="G312" s="761"/>
      <c r="H312" s="761"/>
      <c r="I312" s="761"/>
      <c r="J312" s="763"/>
      <c r="K312" s="761"/>
      <c r="L312" s="761"/>
      <c r="M312" s="763"/>
      <c r="N312" s="50"/>
    </row>
    <row r="313" spans="1:14" s="1" customFormat="1" ht="11.25" customHeight="1" thickBot="1">
      <c r="A313" s="330"/>
      <c r="C313" s="107"/>
      <c r="D313" s="112"/>
      <c r="E313" s="765"/>
      <c r="F313" s="761"/>
      <c r="G313" s="761"/>
      <c r="H313" s="761"/>
      <c r="I313" s="761"/>
      <c r="J313" s="763"/>
      <c r="K313" s="761"/>
      <c r="L313" s="761"/>
      <c r="M313" s="763"/>
      <c r="N313" s="50"/>
    </row>
    <row r="314" spans="1:13" ht="9.75" customHeight="1">
      <c r="A314" s="143"/>
      <c r="B314" s="34"/>
      <c r="C314" s="34"/>
      <c r="D314" s="26"/>
      <c r="E314" s="51"/>
      <c r="F314" s="51"/>
      <c r="G314" s="51"/>
      <c r="H314" s="51"/>
      <c r="I314" s="51"/>
      <c r="J314" s="51"/>
      <c r="K314" s="51"/>
      <c r="L314" s="51"/>
      <c r="M314" s="51"/>
    </row>
    <row r="315" spans="1:13" s="6" customFormat="1" ht="9.75" customHeight="1">
      <c r="A315" s="332">
        <v>303</v>
      </c>
      <c r="B315" s="6" t="s">
        <v>837</v>
      </c>
      <c r="D315" s="59" t="s">
        <v>452</v>
      </c>
      <c r="E315" s="355">
        <v>77</v>
      </c>
      <c r="F315" s="335" t="s">
        <v>491</v>
      </c>
      <c r="G315" s="335" t="s">
        <v>491</v>
      </c>
      <c r="H315" s="386">
        <v>76</v>
      </c>
      <c r="I315" s="373">
        <v>6</v>
      </c>
      <c r="J315" s="380" t="s">
        <v>491</v>
      </c>
      <c r="K315" s="387">
        <v>1</v>
      </c>
      <c r="L315" s="356" t="s">
        <v>491</v>
      </c>
      <c r="M315" s="141" t="s">
        <v>491</v>
      </c>
    </row>
    <row r="316" spans="1:13" s="6" customFormat="1" ht="9.75" customHeight="1">
      <c r="A316" s="332"/>
      <c r="D316" s="59" t="s">
        <v>453</v>
      </c>
      <c r="E316" s="355">
        <v>33</v>
      </c>
      <c r="F316" s="335" t="s">
        <v>491</v>
      </c>
      <c r="G316" s="335" t="s">
        <v>491</v>
      </c>
      <c r="H316" s="386">
        <v>33</v>
      </c>
      <c r="I316" s="380" t="s">
        <v>491</v>
      </c>
      <c r="J316" s="380" t="s">
        <v>491</v>
      </c>
      <c r="K316" s="356" t="s">
        <v>491</v>
      </c>
      <c r="L316" s="356" t="s">
        <v>491</v>
      </c>
      <c r="M316" s="141" t="s">
        <v>491</v>
      </c>
    </row>
    <row r="317" spans="1:13" s="63" customFormat="1" ht="9.75" customHeight="1">
      <c r="A317" s="365"/>
      <c r="B317" s="63" t="s">
        <v>720</v>
      </c>
      <c r="D317" s="66" t="s">
        <v>452</v>
      </c>
      <c r="E317" s="359">
        <v>77</v>
      </c>
      <c r="F317" s="335" t="s">
        <v>491</v>
      </c>
      <c r="G317" s="343" t="s">
        <v>491</v>
      </c>
      <c r="H317" s="381">
        <v>76</v>
      </c>
      <c r="I317" s="374">
        <v>6</v>
      </c>
      <c r="J317" s="380" t="s">
        <v>491</v>
      </c>
      <c r="K317" s="311">
        <v>1</v>
      </c>
      <c r="L317" s="367" t="s">
        <v>491</v>
      </c>
      <c r="M317" s="141" t="s">
        <v>491</v>
      </c>
    </row>
    <row r="318" spans="1:13" s="63" customFormat="1" ht="9.75" customHeight="1">
      <c r="A318" s="365"/>
      <c r="C318" s="2"/>
      <c r="D318" s="66" t="s">
        <v>453</v>
      </c>
      <c r="E318" s="359">
        <v>33</v>
      </c>
      <c r="F318" s="335" t="s">
        <v>491</v>
      </c>
      <c r="G318" s="343" t="s">
        <v>491</v>
      </c>
      <c r="H318" s="381">
        <v>33</v>
      </c>
      <c r="I318" s="343" t="s">
        <v>491</v>
      </c>
      <c r="J318" s="380" t="s">
        <v>491</v>
      </c>
      <c r="K318" s="356" t="s">
        <v>491</v>
      </c>
      <c r="L318" s="367" t="s">
        <v>491</v>
      </c>
      <c r="M318" s="141" t="s">
        <v>491</v>
      </c>
    </row>
    <row r="319" spans="1:13" s="63" customFormat="1" ht="9.75" customHeight="1">
      <c r="A319" s="365"/>
      <c r="D319" s="66"/>
      <c r="E319" s="359"/>
      <c r="F319" s="381"/>
      <c r="G319" s="335"/>
      <c r="H319" s="381"/>
      <c r="I319" s="374"/>
      <c r="J319" s="374"/>
      <c r="K319" s="311"/>
      <c r="L319" s="388"/>
      <c r="M319" s="363"/>
    </row>
    <row r="320" spans="1:13" s="6" customFormat="1" ht="9.75" customHeight="1">
      <c r="A320" s="332">
        <v>606</v>
      </c>
      <c r="B320" s="6" t="s">
        <v>838</v>
      </c>
      <c r="D320" s="59" t="s">
        <v>452</v>
      </c>
      <c r="E320" s="355">
        <v>28</v>
      </c>
      <c r="F320" s="335" t="s">
        <v>491</v>
      </c>
      <c r="G320" s="335" t="s">
        <v>491</v>
      </c>
      <c r="H320" s="386">
        <v>3</v>
      </c>
      <c r="I320" s="380" t="s">
        <v>491</v>
      </c>
      <c r="J320" s="380" t="s">
        <v>491</v>
      </c>
      <c r="K320" s="387">
        <v>25</v>
      </c>
      <c r="L320" s="310">
        <v>4</v>
      </c>
      <c r="M320" s="141" t="s">
        <v>491</v>
      </c>
    </row>
    <row r="321" spans="1:13" s="6" customFormat="1" ht="9.75" customHeight="1">
      <c r="A321" s="332"/>
      <c r="C321" s="6" t="s">
        <v>839</v>
      </c>
      <c r="D321" s="59" t="s">
        <v>453</v>
      </c>
      <c r="E321" s="355">
        <v>19</v>
      </c>
      <c r="F321" s="335" t="s">
        <v>491</v>
      </c>
      <c r="G321" s="335" t="s">
        <v>491</v>
      </c>
      <c r="H321" s="386">
        <v>2</v>
      </c>
      <c r="I321" s="380" t="s">
        <v>491</v>
      </c>
      <c r="J321" s="380" t="s">
        <v>491</v>
      </c>
      <c r="K321" s="387">
        <v>17</v>
      </c>
      <c r="L321" s="310">
        <v>2</v>
      </c>
      <c r="M321" s="141" t="s">
        <v>491</v>
      </c>
    </row>
    <row r="322" spans="1:13" s="63" customFormat="1" ht="9.75" customHeight="1">
      <c r="A322" s="365"/>
      <c r="B322" s="63" t="s">
        <v>763</v>
      </c>
      <c r="D322" s="66" t="s">
        <v>452</v>
      </c>
      <c r="E322" s="359">
        <v>28</v>
      </c>
      <c r="F322" s="343" t="s">
        <v>491</v>
      </c>
      <c r="G322" s="343" t="s">
        <v>491</v>
      </c>
      <c r="H322" s="381">
        <v>3</v>
      </c>
      <c r="I322" s="343" t="s">
        <v>491</v>
      </c>
      <c r="J322" s="343" t="s">
        <v>491</v>
      </c>
      <c r="K322" s="311">
        <v>25</v>
      </c>
      <c r="L322" s="311">
        <v>4</v>
      </c>
      <c r="M322" s="346" t="s">
        <v>491</v>
      </c>
    </row>
    <row r="323" spans="1:13" s="63" customFormat="1" ht="9.75" customHeight="1">
      <c r="A323" s="365"/>
      <c r="C323" s="2"/>
      <c r="D323" s="66" t="s">
        <v>453</v>
      </c>
      <c r="E323" s="359">
        <v>19</v>
      </c>
      <c r="F323" s="343" t="s">
        <v>491</v>
      </c>
      <c r="G323" s="343" t="s">
        <v>491</v>
      </c>
      <c r="H323" s="381">
        <v>2</v>
      </c>
      <c r="I323" s="343" t="s">
        <v>491</v>
      </c>
      <c r="J323" s="343" t="s">
        <v>491</v>
      </c>
      <c r="K323" s="311">
        <v>17</v>
      </c>
      <c r="L323" s="311">
        <v>2</v>
      </c>
      <c r="M323" s="346" t="s">
        <v>491</v>
      </c>
    </row>
    <row r="324" spans="1:13" s="63" customFormat="1" ht="9.75" customHeight="1">
      <c r="A324" s="365"/>
      <c r="D324" s="66"/>
      <c r="E324" s="359"/>
      <c r="F324" s="381"/>
      <c r="G324" s="335"/>
      <c r="H324" s="381"/>
      <c r="I324" s="374"/>
      <c r="J324" s="374"/>
      <c r="K324" s="311"/>
      <c r="L324" s="363"/>
      <c r="M324" s="346"/>
    </row>
    <row r="325" spans="1:13" s="6" customFormat="1" ht="9.75" customHeight="1">
      <c r="A325" s="332">
        <v>802</v>
      </c>
      <c r="B325" s="6" t="s">
        <v>840</v>
      </c>
      <c r="D325" s="59" t="s">
        <v>452</v>
      </c>
      <c r="E325" s="355">
        <v>23</v>
      </c>
      <c r="F325" s="335" t="s">
        <v>491</v>
      </c>
      <c r="G325" s="335" t="s">
        <v>491</v>
      </c>
      <c r="H325" s="386">
        <v>22</v>
      </c>
      <c r="I325" s="343" t="s">
        <v>491</v>
      </c>
      <c r="J325" s="335" t="s">
        <v>491</v>
      </c>
      <c r="K325" s="387">
        <v>1</v>
      </c>
      <c r="L325" s="356" t="s">
        <v>491</v>
      </c>
      <c r="M325" s="141" t="s">
        <v>491</v>
      </c>
    </row>
    <row r="326" spans="1:13" s="6" customFormat="1" ht="9.75" customHeight="1">
      <c r="A326" s="332"/>
      <c r="D326" s="59" t="s">
        <v>453</v>
      </c>
      <c r="E326" s="355">
        <v>17</v>
      </c>
      <c r="F326" s="335" t="s">
        <v>491</v>
      </c>
      <c r="G326" s="335" t="s">
        <v>491</v>
      </c>
      <c r="H326" s="386">
        <v>17</v>
      </c>
      <c r="I326" s="380" t="s">
        <v>491</v>
      </c>
      <c r="J326" s="335" t="s">
        <v>491</v>
      </c>
      <c r="K326" s="356" t="s">
        <v>491</v>
      </c>
      <c r="L326" s="356" t="s">
        <v>491</v>
      </c>
      <c r="M326" s="141" t="s">
        <v>491</v>
      </c>
    </row>
    <row r="327" spans="1:13" s="6" customFormat="1" ht="9.75" customHeight="1">
      <c r="A327" s="332">
        <v>824</v>
      </c>
      <c r="B327" s="6" t="s">
        <v>841</v>
      </c>
      <c r="D327" s="59" t="s">
        <v>452</v>
      </c>
      <c r="E327" s="355">
        <v>7</v>
      </c>
      <c r="F327" s="335" t="s">
        <v>491</v>
      </c>
      <c r="G327" s="335" t="s">
        <v>491</v>
      </c>
      <c r="H327" s="386">
        <v>2</v>
      </c>
      <c r="I327" s="380" t="s">
        <v>491</v>
      </c>
      <c r="J327" s="335" t="s">
        <v>491</v>
      </c>
      <c r="K327" s="387">
        <v>5</v>
      </c>
      <c r="L327" s="356" t="s">
        <v>491</v>
      </c>
      <c r="M327" s="141" t="s">
        <v>491</v>
      </c>
    </row>
    <row r="328" spans="1:13" s="6" customFormat="1" ht="9.75" customHeight="1">
      <c r="A328" s="332"/>
      <c r="D328" s="59" t="s">
        <v>453</v>
      </c>
      <c r="E328" s="355">
        <v>5</v>
      </c>
      <c r="F328" s="335" t="s">
        <v>491</v>
      </c>
      <c r="G328" s="335" t="s">
        <v>491</v>
      </c>
      <c r="H328" s="386">
        <v>1</v>
      </c>
      <c r="I328" s="380" t="s">
        <v>491</v>
      </c>
      <c r="J328" s="335" t="s">
        <v>491</v>
      </c>
      <c r="K328" s="387">
        <v>4</v>
      </c>
      <c r="L328" s="356" t="s">
        <v>491</v>
      </c>
      <c r="M328" s="141" t="s">
        <v>491</v>
      </c>
    </row>
    <row r="329" spans="1:13" s="63" customFormat="1" ht="9.75" customHeight="1">
      <c r="A329" s="365"/>
      <c r="B329" s="63" t="s">
        <v>780</v>
      </c>
      <c r="D329" s="64" t="s">
        <v>452</v>
      </c>
      <c r="E329" s="359">
        <v>30</v>
      </c>
      <c r="F329" s="343" t="s">
        <v>491</v>
      </c>
      <c r="G329" s="343" t="s">
        <v>491</v>
      </c>
      <c r="H329" s="381">
        <v>24</v>
      </c>
      <c r="I329" s="380" t="s">
        <v>491</v>
      </c>
      <c r="J329" s="343" t="s">
        <v>491</v>
      </c>
      <c r="K329" s="311">
        <v>6</v>
      </c>
      <c r="L329" s="367" t="s">
        <v>491</v>
      </c>
      <c r="M329" s="346" t="s">
        <v>491</v>
      </c>
    </row>
    <row r="330" spans="1:13" s="63" customFormat="1" ht="9.75" customHeight="1">
      <c r="A330" s="365"/>
      <c r="C330" s="2"/>
      <c r="D330" s="64" t="s">
        <v>453</v>
      </c>
      <c r="E330" s="359">
        <v>22</v>
      </c>
      <c r="F330" s="343" t="s">
        <v>491</v>
      </c>
      <c r="G330" s="343" t="s">
        <v>491</v>
      </c>
      <c r="H330" s="381">
        <v>18</v>
      </c>
      <c r="I330" s="343" t="s">
        <v>491</v>
      </c>
      <c r="J330" s="343" t="s">
        <v>491</v>
      </c>
      <c r="K330" s="311">
        <v>4</v>
      </c>
      <c r="L330" s="367" t="s">
        <v>491</v>
      </c>
      <c r="M330" s="346" t="s">
        <v>491</v>
      </c>
    </row>
    <row r="331" spans="1:13" s="63" customFormat="1" ht="9.75" customHeight="1">
      <c r="A331" s="365"/>
      <c r="D331" s="64"/>
      <c r="E331" s="359"/>
      <c r="F331" s="343"/>
      <c r="G331" s="343"/>
      <c r="H331" s="381"/>
      <c r="I331" s="343"/>
      <c r="J331" s="343"/>
      <c r="K331" s="311"/>
      <c r="L331" s="346"/>
      <c r="M331" s="346"/>
    </row>
    <row r="332" spans="1:13" s="6" customFormat="1" ht="9.75" customHeight="1">
      <c r="A332" s="332">
        <v>1522</v>
      </c>
      <c r="B332" s="6" t="s">
        <v>842</v>
      </c>
      <c r="D332" s="62" t="s">
        <v>843</v>
      </c>
      <c r="E332" s="389">
        <v>75</v>
      </c>
      <c r="F332" s="386">
        <v>1</v>
      </c>
      <c r="G332" s="380" t="s">
        <v>491</v>
      </c>
      <c r="H332" s="379">
        <v>63</v>
      </c>
      <c r="I332" s="390">
        <v>1</v>
      </c>
      <c r="J332" s="390">
        <v>2</v>
      </c>
      <c r="K332" s="387">
        <v>11</v>
      </c>
      <c r="L332" s="356" t="s">
        <v>491</v>
      </c>
      <c r="M332" s="310">
        <v>2</v>
      </c>
    </row>
    <row r="333" spans="1:13" s="6" customFormat="1" ht="9.75" customHeight="1">
      <c r="A333" s="332"/>
      <c r="C333" s="6" t="s">
        <v>844</v>
      </c>
      <c r="D333" s="62" t="s">
        <v>453</v>
      </c>
      <c r="E333" s="389">
        <v>25</v>
      </c>
      <c r="F333" s="380" t="s">
        <v>491</v>
      </c>
      <c r="G333" s="380" t="s">
        <v>491</v>
      </c>
      <c r="H333" s="379">
        <v>25</v>
      </c>
      <c r="I333" s="380" t="s">
        <v>491</v>
      </c>
      <c r="J333" s="390">
        <v>1</v>
      </c>
      <c r="K333" s="356" t="s">
        <v>491</v>
      </c>
      <c r="L333" s="356" t="s">
        <v>491</v>
      </c>
      <c r="M333" s="376" t="s">
        <v>491</v>
      </c>
    </row>
    <row r="334" spans="1:13" s="6" customFormat="1" ht="9.75" customHeight="1">
      <c r="A334" s="332">
        <v>1550</v>
      </c>
      <c r="B334" s="6" t="s">
        <v>845</v>
      </c>
      <c r="D334" s="59" t="s">
        <v>452</v>
      </c>
      <c r="E334" s="355">
        <v>30</v>
      </c>
      <c r="F334" s="335" t="s">
        <v>491</v>
      </c>
      <c r="G334" s="335" t="s">
        <v>491</v>
      </c>
      <c r="H334" s="386">
        <v>20</v>
      </c>
      <c r="I334" s="380" t="s">
        <v>491</v>
      </c>
      <c r="J334" s="380" t="s">
        <v>491</v>
      </c>
      <c r="K334" s="387">
        <v>10</v>
      </c>
      <c r="L334" s="356" t="s">
        <v>491</v>
      </c>
      <c r="M334" s="376" t="s">
        <v>491</v>
      </c>
    </row>
    <row r="335" spans="1:13" s="6" customFormat="1" ht="9.75" customHeight="1">
      <c r="A335" s="332"/>
      <c r="D335" s="59" t="s">
        <v>453</v>
      </c>
      <c r="E335" s="355">
        <v>16</v>
      </c>
      <c r="F335" s="335" t="s">
        <v>491</v>
      </c>
      <c r="G335" s="335" t="s">
        <v>491</v>
      </c>
      <c r="H335" s="386">
        <v>15</v>
      </c>
      <c r="I335" s="380" t="s">
        <v>491</v>
      </c>
      <c r="J335" s="380" t="s">
        <v>491</v>
      </c>
      <c r="K335" s="387">
        <v>1</v>
      </c>
      <c r="L335" s="356" t="s">
        <v>491</v>
      </c>
      <c r="M335" s="376" t="s">
        <v>491</v>
      </c>
    </row>
    <row r="336" spans="1:13" s="63" customFormat="1" ht="9.75" customHeight="1">
      <c r="A336" s="365"/>
      <c r="B336" s="63" t="s">
        <v>835</v>
      </c>
      <c r="D336" s="64" t="s">
        <v>452</v>
      </c>
      <c r="E336" s="359">
        <v>105</v>
      </c>
      <c r="F336" s="381">
        <v>1</v>
      </c>
      <c r="G336" s="343" t="s">
        <v>491</v>
      </c>
      <c r="H336" s="381">
        <v>83</v>
      </c>
      <c r="I336" s="374">
        <v>1</v>
      </c>
      <c r="J336" s="374">
        <v>2</v>
      </c>
      <c r="K336" s="311">
        <v>21</v>
      </c>
      <c r="L336" s="367" t="s">
        <v>491</v>
      </c>
      <c r="M336" s="311">
        <v>2</v>
      </c>
    </row>
    <row r="337" spans="1:13" s="63" customFormat="1" ht="9.75" customHeight="1">
      <c r="A337" s="365"/>
      <c r="C337" s="2"/>
      <c r="D337" s="64" t="s">
        <v>453</v>
      </c>
      <c r="E337" s="359">
        <v>41</v>
      </c>
      <c r="F337" s="343" t="s">
        <v>491</v>
      </c>
      <c r="G337" s="343" t="s">
        <v>491</v>
      </c>
      <c r="H337" s="381">
        <v>40</v>
      </c>
      <c r="I337" s="391" t="s">
        <v>491</v>
      </c>
      <c r="J337" s="374">
        <v>1</v>
      </c>
      <c r="K337" s="311">
        <v>1</v>
      </c>
      <c r="L337" s="367" t="s">
        <v>491</v>
      </c>
      <c r="M337" s="346" t="s">
        <v>491</v>
      </c>
    </row>
    <row r="338" spans="1:13" s="63" customFormat="1" ht="9.75" customHeight="1">
      <c r="A338" s="365"/>
      <c r="C338" s="2"/>
      <c r="D338" s="64"/>
      <c r="E338" s="359"/>
      <c r="F338" s="343"/>
      <c r="G338" s="343"/>
      <c r="H338" s="381"/>
      <c r="I338" s="380"/>
      <c r="J338" s="374"/>
      <c r="K338" s="311"/>
      <c r="L338" s="356"/>
      <c r="M338" s="346"/>
    </row>
    <row r="339" spans="1:13" s="63" customFormat="1" ht="9.75" customHeight="1">
      <c r="A339" s="332">
        <v>1704</v>
      </c>
      <c r="B339" s="6" t="s">
        <v>846</v>
      </c>
      <c r="C339" s="118"/>
      <c r="D339" s="62" t="s">
        <v>452</v>
      </c>
      <c r="E339" s="355">
        <v>37</v>
      </c>
      <c r="F339" s="386">
        <v>9</v>
      </c>
      <c r="G339" s="335" t="s">
        <v>491</v>
      </c>
      <c r="H339" s="386">
        <v>24</v>
      </c>
      <c r="I339" s="380" t="s">
        <v>491</v>
      </c>
      <c r="J339" s="335" t="s">
        <v>491</v>
      </c>
      <c r="K339" s="387">
        <v>4</v>
      </c>
      <c r="L339" s="356" t="s">
        <v>491</v>
      </c>
      <c r="M339" s="141" t="s">
        <v>491</v>
      </c>
    </row>
    <row r="340" spans="1:13" s="63" customFormat="1" ht="9.75" customHeight="1">
      <c r="A340" s="332"/>
      <c r="B340" s="6"/>
      <c r="C340" s="118" t="s">
        <v>847</v>
      </c>
      <c r="D340" s="62" t="s">
        <v>453</v>
      </c>
      <c r="E340" s="355">
        <v>22</v>
      </c>
      <c r="F340" s="386">
        <v>5</v>
      </c>
      <c r="G340" s="335" t="s">
        <v>491</v>
      </c>
      <c r="H340" s="386">
        <v>17</v>
      </c>
      <c r="I340" s="380" t="s">
        <v>491</v>
      </c>
      <c r="J340" s="335" t="s">
        <v>491</v>
      </c>
      <c r="K340" s="356" t="s">
        <v>491</v>
      </c>
      <c r="L340" s="356" t="s">
        <v>491</v>
      </c>
      <c r="M340" s="141" t="s">
        <v>491</v>
      </c>
    </row>
    <row r="341" spans="1:13" s="63" customFormat="1" ht="9.75" customHeight="1">
      <c r="A341" s="332"/>
      <c r="B341" s="63" t="s">
        <v>848</v>
      </c>
      <c r="D341" s="64" t="s">
        <v>452</v>
      </c>
      <c r="E341" s="392">
        <v>37</v>
      </c>
      <c r="F341" s="381">
        <v>9</v>
      </c>
      <c r="G341" s="391" t="s">
        <v>491</v>
      </c>
      <c r="H341" s="393">
        <v>24</v>
      </c>
      <c r="I341" s="391" t="s">
        <v>491</v>
      </c>
      <c r="J341" s="391" t="s">
        <v>491</v>
      </c>
      <c r="K341" s="311">
        <v>4</v>
      </c>
      <c r="L341" s="367" t="s">
        <v>491</v>
      </c>
      <c r="M341" s="347" t="s">
        <v>491</v>
      </c>
    </row>
    <row r="342" spans="1:13" s="63" customFormat="1" ht="9.75" customHeight="1">
      <c r="A342" s="332"/>
      <c r="C342" s="2"/>
      <c r="D342" s="64" t="s">
        <v>453</v>
      </c>
      <c r="E342" s="392">
        <v>22</v>
      </c>
      <c r="F342" s="381">
        <v>5</v>
      </c>
      <c r="G342" s="391" t="s">
        <v>491</v>
      </c>
      <c r="H342" s="393">
        <v>17</v>
      </c>
      <c r="I342" s="391" t="s">
        <v>491</v>
      </c>
      <c r="J342" s="391" t="s">
        <v>491</v>
      </c>
      <c r="K342" s="394" t="s">
        <v>491</v>
      </c>
      <c r="L342" s="367" t="s">
        <v>491</v>
      </c>
      <c r="M342" s="347" t="s">
        <v>491</v>
      </c>
    </row>
    <row r="343" spans="1:13" s="6" customFormat="1" ht="9.75" customHeight="1">
      <c r="A343" s="332"/>
      <c r="D343" s="62"/>
      <c r="E343" s="355"/>
      <c r="F343" s="386"/>
      <c r="G343" s="335"/>
      <c r="H343" s="386"/>
      <c r="I343" s="380"/>
      <c r="J343" s="373"/>
      <c r="K343" s="387"/>
      <c r="L343" s="353"/>
      <c r="M343" s="353"/>
    </row>
    <row r="344" spans="1:4" s="63" customFormat="1" ht="9.75" customHeight="1">
      <c r="A344" s="365"/>
      <c r="B344" s="63" t="s">
        <v>548</v>
      </c>
      <c r="D344" s="64"/>
    </row>
    <row r="345" spans="1:13" s="63" customFormat="1" ht="9.75" customHeight="1">
      <c r="A345" s="365"/>
      <c r="C345" s="63" t="s">
        <v>849</v>
      </c>
      <c r="D345" s="64" t="s">
        <v>452</v>
      </c>
      <c r="E345" s="359">
        <v>277</v>
      </c>
      <c r="F345" s="381">
        <v>10</v>
      </c>
      <c r="G345" s="343" t="s">
        <v>491</v>
      </c>
      <c r="H345" s="381">
        <v>210</v>
      </c>
      <c r="I345" s="374">
        <v>7</v>
      </c>
      <c r="J345" s="374">
        <v>2</v>
      </c>
      <c r="K345" s="311">
        <v>57</v>
      </c>
      <c r="L345" s="311">
        <v>4</v>
      </c>
      <c r="M345" s="363">
        <v>2</v>
      </c>
    </row>
    <row r="346" spans="1:13" s="63" customFormat="1" ht="9.75" customHeight="1">
      <c r="A346" s="365"/>
      <c r="C346" s="63" t="s">
        <v>850</v>
      </c>
      <c r="D346" s="64" t="s">
        <v>453</v>
      </c>
      <c r="E346" s="359">
        <v>137</v>
      </c>
      <c r="F346" s="381">
        <v>5</v>
      </c>
      <c r="G346" s="343" t="s">
        <v>491</v>
      </c>
      <c r="H346" s="381">
        <v>110</v>
      </c>
      <c r="I346" s="343" t="s">
        <v>491</v>
      </c>
      <c r="J346" s="374">
        <v>1</v>
      </c>
      <c r="K346" s="311">
        <v>22</v>
      </c>
      <c r="L346" s="311">
        <v>2</v>
      </c>
      <c r="M346" s="347" t="s">
        <v>491</v>
      </c>
    </row>
    <row r="347" spans="1:13" s="6" customFormat="1" ht="9.75" customHeight="1">
      <c r="A347" s="332"/>
      <c r="D347" s="62"/>
      <c r="E347" s="355"/>
      <c r="F347" s="386"/>
      <c r="G347" s="335"/>
      <c r="H347" s="386"/>
      <c r="I347" s="373"/>
      <c r="J347" s="373"/>
      <c r="K347" s="387"/>
      <c r="L347" s="353"/>
      <c r="M347" s="353"/>
    </row>
    <row r="348" spans="1:13" s="6" customFormat="1" ht="9.75" customHeight="1">
      <c r="A348" s="332">
        <v>1506</v>
      </c>
      <c r="B348" s="6" t="s">
        <v>851</v>
      </c>
      <c r="D348" s="59" t="s">
        <v>452</v>
      </c>
      <c r="E348" s="355">
        <v>3335</v>
      </c>
      <c r="F348" s="386">
        <v>109</v>
      </c>
      <c r="G348" s="335" t="s">
        <v>491</v>
      </c>
      <c r="H348" s="386">
        <v>2974</v>
      </c>
      <c r="I348" s="373">
        <v>202</v>
      </c>
      <c r="J348" s="390">
        <v>664</v>
      </c>
      <c r="K348" s="387">
        <v>252</v>
      </c>
      <c r="L348" s="356" t="s">
        <v>491</v>
      </c>
      <c r="M348" s="310">
        <v>9</v>
      </c>
    </row>
    <row r="349" spans="1:13" s="6" customFormat="1" ht="9.75" customHeight="1">
      <c r="A349" s="350"/>
      <c r="C349" s="6" t="s">
        <v>852</v>
      </c>
      <c r="D349" s="59" t="s">
        <v>453</v>
      </c>
      <c r="E349" s="355">
        <v>2292</v>
      </c>
      <c r="F349" s="386">
        <v>26</v>
      </c>
      <c r="G349" s="335" t="s">
        <v>491</v>
      </c>
      <c r="H349" s="386">
        <v>2169</v>
      </c>
      <c r="I349" s="373">
        <v>152</v>
      </c>
      <c r="J349" s="390">
        <v>332</v>
      </c>
      <c r="K349" s="387">
        <v>97</v>
      </c>
      <c r="L349" s="356" t="s">
        <v>491</v>
      </c>
      <c r="M349" s="310">
        <v>2</v>
      </c>
    </row>
    <row r="350" spans="1:13" s="63" customFormat="1" ht="9.75" customHeight="1">
      <c r="A350" s="395"/>
      <c r="B350" s="63" t="s">
        <v>835</v>
      </c>
      <c r="D350" s="64" t="s">
        <v>452</v>
      </c>
      <c r="E350" s="359">
        <v>3335</v>
      </c>
      <c r="F350" s="381">
        <v>109</v>
      </c>
      <c r="G350" s="343" t="s">
        <v>491</v>
      </c>
      <c r="H350" s="381">
        <v>2974</v>
      </c>
      <c r="I350" s="374">
        <v>202</v>
      </c>
      <c r="J350" s="374">
        <v>664</v>
      </c>
      <c r="K350" s="311">
        <v>252</v>
      </c>
      <c r="L350" s="394" t="s">
        <v>491</v>
      </c>
      <c r="M350" s="311">
        <v>9</v>
      </c>
    </row>
    <row r="351" spans="1:13" s="63" customFormat="1" ht="9.75" customHeight="1">
      <c r="A351" s="395"/>
      <c r="C351" s="2"/>
      <c r="D351" s="64" t="s">
        <v>453</v>
      </c>
      <c r="E351" s="359">
        <v>2292</v>
      </c>
      <c r="F351" s="381">
        <v>26</v>
      </c>
      <c r="G351" s="343" t="s">
        <v>491</v>
      </c>
      <c r="H351" s="381">
        <v>2169</v>
      </c>
      <c r="I351" s="374">
        <v>152</v>
      </c>
      <c r="J351" s="374">
        <v>332</v>
      </c>
      <c r="K351" s="311">
        <v>97</v>
      </c>
      <c r="L351" s="394" t="s">
        <v>491</v>
      </c>
      <c r="M351" s="311">
        <v>2</v>
      </c>
    </row>
    <row r="352" spans="1:13" s="6" customFormat="1" ht="9.75" customHeight="1">
      <c r="A352" s="350"/>
      <c r="D352" s="62"/>
      <c r="E352" s="355"/>
      <c r="F352" s="386"/>
      <c r="G352" s="386"/>
      <c r="H352" s="386"/>
      <c r="I352" s="373"/>
      <c r="J352" s="374"/>
      <c r="K352" s="387"/>
      <c r="L352" s="346"/>
      <c r="M352" s="353"/>
    </row>
    <row r="353" spans="1:12" s="63" customFormat="1" ht="9.75" customHeight="1">
      <c r="A353" s="395"/>
      <c r="B353" s="63" t="s">
        <v>853</v>
      </c>
      <c r="D353" s="64"/>
      <c r="J353" s="374"/>
      <c r="L353" s="346"/>
    </row>
    <row r="354" spans="1:13" s="63" customFormat="1" ht="9.75" customHeight="1">
      <c r="A354" s="395"/>
      <c r="C354" s="63" t="s">
        <v>854</v>
      </c>
      <c r="D354" s="64" t="s">
        <v>452</v>
      </c>
      <c r="E354" s="359">
        <v>3335</v>
      </c>
      <c r="F354" s="381">
        <v>109</v>
      </c>
      <c r="G354" s="343" t="s">
        <v>491</v>
      </c>
      <c r="H354" s="381">
        <v>2974</v>
      </c>
      <c r="I354" s="374">
        <v>202</v>
      </c>
      <c r="J354" s="374">
        <v>664</v>
      </c>
      <c r="K354" s="311">
        <v>252</v>
      </c>
      <c r="L354" s="394" t="s">
        <v>491</v>
      </c>
      <c r="M354" s="311">
        <v>9</v>
      </c>
    </row>
    <row r="355" spans="1:13" s="6" customFormat="1" ht="9.75" customHeight="1">
      <c r="A355" s="350"/>
      <c r="C355" s="63" t="s">
        <v>435</v>
      </c>
      <c r="D355" s="64" t="s">
        <v>453</v>
      </c>
      <c r="E355" s="359">
        <v>2292</v>
      </c>
      <c r="F355" s="381">
        <v>26</v>
      </c>
      <c r="G355" s="343" t="s">
        <v>491</v>
      </c>
      <c r="H355" s="381">
        <v>2169</v>
      </c>
      <c r="I355" s="374">
        <v>152</v>
      </c>
      <c r="J355" s="374">
        <v>332</v>
      </c>
      <c r="K355" s="311">
        <v>97</v>
      </c>
      <c r="L355" s="394" t="s">
        <v>491</v>
      </c>
      <c r="M355" s="311">
        <v>2</v>
      </c>
    </row>
    <row r="356" spans="1:13" s="6" customFormat="1" ht="9.75" customHeight="1">
      <c r="A356" s="350"/>
      <c r="D356" s="62"/>
      <c r="E356" s="355"/>
      <c r="F356" s="386"/>
      <c r="G356" s="386"/>
      <c r="H356" s="386"/>
      <c r="I356" s="373"/>
      <c r="J356" s="373"/>
      <c r="K356" s="387"/>
      <c r="L356" s="363"/>
      <c r="M356" s="353"/>
    </row>
    <row r="357" spans="1:13" s="63" customFormat="1" ht="9.75" customHeight="1">
      <c r="A357" s="395"/>
      <c r="B357" s="63" t="s">
        <v>855</v>
      </c>
      <c r="D357" s="64" t="s">
        <v>452</v>
      </c>
      <c r="E357" s="359">
        <v>45751</v>
      </c>
      <c r="F357" s="381">
        <v>22202</v>
      </c>
      <c r="G357" s="381">
        <v>1272</v>
      </c>
      <c r="H357" s="381">
        <v>20474</v>
      </c>
      <c r="I357" s="374">
        <v>725</v>
      </c>
      <c r="J357" s="374">
        <v>1175</v>
      </c>
      <c r="K357" s="311">
        <v>3075</v>
      </c>
      <c r="L357" s="311">
        <v>167</v>
      </c>
      <c r="M357" s="311">
        <v>83</v>
      </c>
    </row>
    <row r="358" spans="1:13" s="63" customFormat="1" ht="9.75" customHeight="1">
      <c r="A358" s="395"/>
      <c r="C358" s="63" t="s">
        <v>529</v>
      </c>
      <c r="D358" s="64" t="s">
        <v>453</v>
      </c>
      <c r="E358" s="359">
        <v>22864</v>
      </c>
      <c r="F358" s="381">
        <v>9291</v>
      </c>
      <c r="G358" s="381">
        <v>723</v>
      </c>
      <c r="H358" s="381">
        <v>13127</v>
      </c>
      <c r="I358" s="374">
        <v>511</v>
      </c>
      <c r="J358" s="374">
        <v>518</v>
      </c>
      <c r="K358" s="311">
        <v>446</v>
      </c>
      <c r="L358" s="311">
        <v>19</v>
      </c>
      <c r="M358" s="311">
        <v>28</v>
      </c>
    </row>
  </sheetData>
  <mergeCells count="62">
    <mergeCell ref="M311:M313"/>
    <mergeCell ref="A81:M81"/>
    <mergeCell ref="A82:M82"/>
    <mergeCell ref="K310:K313"/>
    <mergeCell ref="I311:I313"/>
    <mergeCell ref="J311:J313"/>
    <mergeCell ref="L311:L313"/>
    <mergeCell ref="E308:E313"/>
    <mergeCell ref="F310:F313"/>
    <mergeCell ref="G310:G313"/>
    <mergeCell ref="H310:H313"/>
    <mergeCell ref="M165:M167"/>
    <mergeCell ref="E235:E240"/>
    <mergeCell ref="F237:F240"/>
    <mergeCell ref="G237:G240"/>
    <mergeCell ref="H237:H240"/>
    <mergeCell ref="K237:K240"/>
    <mergeCell ref="I238:I240"/>
    <mergeCell ref="J238:J240"/>
    <mergeCell ref="L238:L240"/>
    <mergeCell ref="M238:M240"/>
    <mergeCell ref="L88:L90"/>
    <mergeCell ref="M88:M90"/>
    <mergeCell ref="E162:E167"/>
    <mergeCell ref="F164:F167"/>
    <mergeCell ref="G164:G167"/>
    <mergeCell ref="H164:H167"/>
    <mergeCell ref="K164:K167"/>
    <mergeCell ref="I165:I167"/>
    <mergeCell ref="J165:J167"/>
    <mergeCell ref="L165:L167"/>
    <mergeCell ref="H87:H90"/>
    <mergeCell ref="K87:K90"/>
    <mergeCell ref="I88:I90"/>
    <mergeCell ref="J88:J90"/>
    <mergeCell ref="E8:E13"/>
    <mergeCell ref="E85:E90"/>
    <mergeCell ref="F87:F90"/>
    <mergeCell ref="G87:G90"/>
    <mergeCell ref="M11:M13"/>
    <mergeCell ref="I11:I13"/>
    <mergeCell ref="J11:J13"/>
    <mergeCell ref="K10:K13"/>
    <mergeCell ref="H10:H13"/>
    <mergeCell ref="F10:F13"/>
    <mergeCell ref="G10:G13"/>
    <mergeCell ref="L11:L13"/>
    <mergeCell ref="B11:D11"/>
    <mergeCell ref="B236:D236"/>
    <mergeCell ref="B238:D238"/>
    <mergeCell ref="B163:D163"/>
    <mergeCell ref="B165:D165"/>
    <mergeCell ref="B309:D309"/>
    <mergeCell ref="B311:D311"/>
    <mergeCell ref="A309:A312"/>
    <mergeCell ref="A9:A12"/>
    <mergeCell ref="A86:A89"/>
    <mergeCell ref="A163:A166"/>
    <mergeCell ref="A236:A239"/>
    <mergeCell ref="B86:D86"/>
    <mergeCell ref="B88:D88"/>
    <mergeCell ref="B9:D9"/>
  </mergeCells>
  <printOptions/>
  <pageMargins left="0.5905511811023623" right="0.5905511811023623" top="0.3937007874015748" bottom="0.1968503937007874" header="0.58" footer="0.5118110236220472"/>
  <pageSetup horizontalDpi="300" verticalDpi="300" orientation="portrait" paperSize="9" r:id="rId2"/>
  <rowBreaks count="4" manualBreakCount="4">
    <brk id="77" max="255" man="1"/>
    <brk id="154" max="255" man="1"/>
    <brk id="229" max="255" man="1"/>
    <brk id="300" max="255" man="1"/>
  </rowBreaks>
  <drawing r:id="rId1"/>
</worksheet>
</file>

<file path=xl/worksheets/sheet16.xml><?xml version="1.0" encoding="utf-8"?>
<worksheet xmlns="http://schemas.openxmlformats.org/spreadsheetml/2006/main" xmlns:r="http://schemas.openxmlformats.org/officeDocument/2006/relationships">
  <dimension ref="A1:P366"/>
  <sheetViews>
    <sheetView workbookViewId="0" topLeftCell="A1">
      <selection activeCell="C20" sqref="C20"/>
    </sheetView>
  </sheetViews>
  <sheetFormatPr defaultColWidth="11.421875" defaultRowHeight="12.75"/>
  <cols>
    <col min="1" max="1" width="4.140625" style="0" customWidth="1"/>
    <col min="2" max="2" width="1.1484375" style="0" customWidth="1"/>
    <col min="3" max="3" width="25.7109375" style="0" customWidth="1"/>
    <col min="4" max="4" width="2.140625" style="0" customWidth="1"/>
    <col min="5" max="10" width="8.7109375" style="0" customWidth="1"/>
  </cols>
  <sheetData>
    <row r="1" spans="1:10" s="1" customFormat="1" ht="10.5" customHeight="1">
      <c r="A1" s="4" t="str">
        <f>"- 29 -"</f>
        <v>- 29 -</v>
      </c>
      <c r="B1" s="4"/>
      <c r="C1" s="4"/>
      <c r="D1" s="4"/>
      <c r="E1" s="4"/>
      <c r="F1" s="4"/>
      <c r="G1" s="4"/>
      <c r="H1" s="4"/>
      <c r="I1" s="4"/>
      <c r="J1" s="4"/>
    </row>
    <row r="2" s="1" customFormat="1" ht="9.75" customHeight="1"/>
    <row r="3" s="1" customFormat="1" ht="9.75" customHeight="1"/>
    <row r="4" spans="1:13" s="96" customFormat="1" ht="12" customHeight="1">
      <c r="A4" s="40" t="s">
        <v>856</v>
      </c>
      <c r="B4" s="40"/>
      <c r="C4" s="40"/>
      <c r="D4" s="40"/>
      <c r="E4" s="40"/>
      <c r="F4" s="40"/>
      <c r="G4" s="40"/>
      <c r="H4" s="40"/>
      <c r="I4" s="40"/>
      <c r="J4" s="40"/>
      <c r="K4" s="396"/>
      <c r="L4" s="40"/>
      <c r="M4" s="40"/>
    </row>
    <row r="5" spans="1:13" s="96" customFormat="1" ht="12" customHeight="1">
      <c r="A5" s="40" t="s">
        <v>227</v>
      </c>
      <c r="B5" s="40"/>
      <c r="C5" s="40"/>
      <c r="D5" s="40"/>
      <c r="E5" s="40"/>
      <c r="F5" s="40"/>
      <c r="G5" s="40"/>
      <c r="H5" s="40"/>
      <c r="I5" s="40"/>
      <c r="J5" s="40"/>
      <c r="K5" s="396"/>
      <c r="L5" s="40"/>
      <c r="M5" s="40"/>
    </row>
    <row r="6" spans="1:13" s="96" customFormat="1" ht="12" customHeight="1" thickBot="1">
      <c r="A6" s="397"/>
      <c r="B6" s="397"/>
      <c r="C6" s="397"/>
      <c r="D6" s="397"/>
      <c r="E6" s="397"/>
      <c r="F6" s="397"/>
      <c r="G6" s="397"/>
      <c r="H6" s="397"/>
      <c r="I6" s="397"/>
      <c r="J6" s="397"/>
      <c r="K6" s="396"/>
      <c r="L6" s="40"/>
      <c r="M6" s="40"/>
    </row>
    <row r="7" spans="1:13" s="1" customFormat="1" ht="9.75" customHeight="1">
      <c r="A7" s="743" t="s">
        <v>680</v>
      </c>
      <c r="B7" s="770" t="s">
        <v>857</v>
      </c>
      <c r="C7" s="724"/>
      <c r="D7" s="725"/>
      <c r="E7" s="767" t="s">
        <v>439</v>
      </c>
      <c r="F7" s="769" t="s">
        <v>858</v>
      </c>
      <c r="G7" s="107"/>
      <c r="H7" s="317"/>
      <c r="I7" s="107"/>
      <c r="J7" s="107"/>
      <c r="K7" s="123"/>
      <c r="L7" s="27"/>
      <c r="M7" s="27"/>
    </row>
    <row r="8" spans="1:13" s="1" customFormat="1" ht="8.25" customHeight="1">
      <c r="A8" s="744"/>
      <c r="B8" s="763"/>
      <c r="C8" s="726"/>
      <c r="D8" s="727"/>
      <c r="E8" s="765"/>
      <c r="F8" s="761"/>
      <c r="G8" s="107"/>
      <c r="H8" s="399"/>
      <c r="I8" s="315"/>
      <c r="J8" s="315"/>
      <c r="K8" s="24"/>
      <c r="L8" s="24"/>
      <c r="M8" s="24"/>
    </row>
    <row r="9" spans="1:13" s="1" customFormat="1" ht="9.75" customHeight="1">
      <c r="A9" s="744"/>
      <c r="B9" s="763"/>
      <c r="C9" s="726"/>
      <c r="D9" s="727"/>
      <c r="E9" s="765"/>
      <c r="F9" s="761"/>
      <c r="G9" s="238"/>
      <c r="H9" s="114" t="s">
        <v>403</v>
      </c>
      <c r="I9" s="400"/>
      <c r="J9" s="115" t="s">
        <v>403</v>
      </c>
      <c r="K9" s="50"/>
      <c r="L9" s="27"/>
      <c r="M9" s="27"/>
    </row>
    <row r="10" spans="1:13" s="1" customFormat="1" ht="9.75" customHeight="1">
      <c r="A10" s="744"/>
      <c r="B10" s="763"/>
      <c r="C10" s="726"/>
      <c r="D10" s="727"/>
      <c r="E10" s="765"/>
      <c r="F10" s="761"/>
      <c r="G10" s="309" t="s">
        <v>859</v>
      </c>
      <c r="H10" s="70" t="s">
        <v>860</v>
      </c>
      <c r="I10" s="309" t="s">
        <v>859</v>
      </c>
      <c r="J10" s="116" t="s">
        <v>860</v>
      </c>
      <c r="K10" s="50"/>
      <c r="L10" s="50"/>
      <c r="M10" s="50"/>
    </row>
    <row r="11" spans="1:13" s="1" customFormat="1" ht="9.75" customHeight="1">
      <c r="A11" s="744"/>
      <c r="B11" s="763"/>
      <c r="C11" s="726"/>
      <c r="D11" s="727"/>
      <c r="E11" s="765"/>
      <c r="F11" s="761"/>
      <c r="G11" s="309" t="s">
        <v>861</v>
      </c>
      <c r="H11" s="70" t="s">
        <v>862</v>
      </c>
      <c r="I11" s="309" t="s">
        <v>861</v>
      </c>
      <c r="J11" s="116" t="s">
        <v>862</v>
      </c>
      <c r="K11" s="50"/>
      <c r="L11" s="50"/>
      <c r="M11" s="50"/>
    </row>
    <row r="12" spans="1:13" s="1" customFormat="1" ht="13.5" customHeight="1" thickBot="1">
      <c r="A12" s="745"/>
      <c r="B12" s="319"/>
      <c r="C12" s="728"/>
      <c r="D12" s="729"/>
      <c r="E12" s="768"/>
      <c r="F12" s="406"/>
      <c r="G12" s="289"/>
      <c r="H12" s="76" t="s">
        <v>863</v>
      </c>
      <c r="I12" s="289"/>
      <c r="J12" s="116" t="s">
        <v>863</v>
      </c>
      <c r="K12" s="50"/>
      <c r="L12" s="50"/>
      <c r="M12" s="50"/>
    </row>
    <row r="13" spans="1:13" s="1" customFormat="1" ht="9.75" customHeight="1">
      <c r="A13" s="143"/>
      <c r="B13" s="34"/>
      <c r="C13" s="34"/>
      <c r="D13" s="26"/>
      <c r="E13" s="51"/>
      <c r="F13" s="51"/>
      <c r="G13" s="51"/>
      <c r="H13" s="401"/>
      <c r="I13" s="51"/>
      <c r="J13" s="401"/>
      <c r="K13" s="50"/>
      <c r="L13" s="50"/>
      <c r="M13" s="50"/>
    </row>
    <row r="14" spans="1:10" s="1" customFormat="1" ht="10.5" customHeight="1">
      <c r="A14" s="332" t="str">
        <f>"0101"</f>
        <v>0101</v>
      </c>
      <c r="B14" s="1" t="s">
        <v>686</v>
      </c>
      <c r="C14"/>
      <c r="D14" s="225" t="s">
        <v>452</v>
      </c>
      <c r="E14" s="357">
        <v>14</v>
      </c>
      <c r="F14" s="402">
        <v>5</v>
      </c>
      <c r="G14" s="403">
        <v>8</v>
      </c>
      <c r="H14" s="357">
        <v>1</v>
      </c>
      <c r="I14" s="404">
        <v>1</v>
      </c>
      <c r="J14" s="267" t="s">
        <v>491</v>
      </c>
    </row>
    <row r="15" spans="1:10" s="1" customFormat="1" ht="10.5" customHeight="1">
      <c r="A15" s="85"/>
      <c r="D15" s="28" t="s">
        <v>453</v>
      </c>
      <c r="E15" s="357">
        <v>10</v>
      </c>
      <c r="F15" s="402">
        <v>3</v>
      </c>
      <c r="G15" s="357">
        <v>7</v>
      </c>
      <c r="H15" s="141" t="s">
        <v>491</v>
      </c>
      <c r="I15" s="267" t="s">
        <v>491</v>
      </c>
      <c r="J15" s="267" t="s">
        <v>491</v>
      </c>
    </row>
    <row r="16" spans="1:10" s="1" customFormat="1" ht="10.5" customHeight="1">
      <c r="A16" s="332">
        <v>104</v>
      </c>
      <c r="B16" s="1" t="s">
        <v>687</v>
      </c>
      <c r="C16"/>
      <c r="D16" s="28" t="s">
        <v>452</v>
      </c>
      <c r="E16" s="357">
        <v>2</v>
      </c>
      <c r="F16" s="402">
        <v>1</v>
      </c>
      <c r="G16" s="357">
        <v>1</v>
      </c>
      <c r="H16" s="141" t="s">
        <v>491</v>
      </c>
      <c r="I16" s="267" t="s">
        <v>491</v>
      </c>
      <c r="J16" s="267" t="s">
        <v>491</v>
      </c>
    </row>
    <row r="17" spans="1:10" s="1" customFormat="1" ht="10.5" customHeight="1">
      <c r="A17" s="85"/>
      <c r="C17" s="1" t="s">
        <v>688</v>
      </c>
      <c r="D17" s="28" t="s">
        <v>453</v>
      </c>
      <c r="E17" s="357">
        <v>1</v>
      </c>
      <c r="F17" s="402">
        <v>1</v>
      </c>
      <c r="G17" s="141" t="s">
        <v>491</v>
      </c>
      <c r="H17" s="141" t="s">
        <v>491</v>
      </c>
      <c r="I17" s="267" t="s">
        <v>491</v>
      </c>
      <c r="J17" s="267" t="s">
        <v>491</v>
      </c>
    </row>
    <row r="18" spans="1:10" s="1" customFormat="1" ht="10.5" customHeight="1">
      <c r="A18" s="332">
        <v>105</v>
      </c>
      <c r="B18" s="338" t="s">
        <v>689</v>
      </c>
      <c r="D18" s="225"/>
      <c r="E18" s="357"/>
      <c r="F18" s="357"/>
      <c r="G18" s="357"/>
      <c r="H18" s="203"/>
      <c r="I18" s="267"/>
      <c r="J18" s="267"/>
    </row>
    <row r="19" spans="1:10" s="1" customFormat="1" ht="10.5" customHeight="1">
      <c r="A19" s="332"/>
      <c r="B19" s="338"/>
      <c r="C19" s="1" t="s">
        <v>690</v>
      </c>
      <c r="D19" s="28" t="s">
        <v>452</v>
      </c>
      <c r="E19" s="357">
        <v>1</v>
      </c>
      <c r="F19" s="141" t="s">
        <v>491</v>
      </c>
      <c r="G19" s="357">
        <v>1</v>
      </c>
      <c r="H19" s="141" t="s">
        <v>491</v>
      </c>
      <c r="I19" s="267" t="s">
        <v>491</v>
      </c>
      <c r="J19" s="267" t="s">
        <v>491</v>
      </c>
    </row>
    <row r="20" spans="1:10" s="1" customFormat="1" ht="10.5" customHeight="1">
      <c r="A20" s="332"/>
      <c r="B20" s="338"/>
      <c r="C20" s="1" t="s">
        <v>691</v>
      </c>
      <c r="D20" s="28" t="s">
        <v>453</v>
      </c>
      <c r="E20" s="357">
        <v>1</v>
      </c>
      <c r="F20" s="141" t="s">
        <v>491</v>
      </c>
      <c r="G20" s="357">
        <v>1</v>
      </c>
      <c r="H20" s="141" t="s">
        <v>491</v>
      </c>
      <c r="I20" s="267" t="s">
        <v>491</v>
      </c>
      <c r="J20" s="267" t="s">
        <v>491</v>
      </c>
    </row>
    <row r="21" spans="1:10" s="1" customFormat="1" ht="10.5" customHeight="1">
      <c r="A21" s="332">
        <v>106</v>
      </c>
      <c r="B21" s="338" t="s">
        <v>692</v>
      </c>
      <c r="D21" s="28" t="s">
        <v>452</v>
      </c>
      <c r="E21" s="357">
        <v>1</v>
      </c>
      <c r="F21" s="141" t="s">
        <v>491</v>
      </c>
      <c r="G21" s="357">
        <v>1</v>
      </c>
      <c r="H21" s="141" t="s">
        <v>491</v>
      </c>
      <c r="I21" s="267" t="s">
        <v>491</v>
      </c>
      <c r="J21" s="267" t="s">
        <v>491</v>
      </c>
    </row>
    <row r="22" spans="1:10" s="1" customFormat="1" ht="10.5" customHeight="1">
      <c r="A22" s="332"/>
      <c r="B22" s="338"/>
      <c r="D22" s="28" t="s">
        <v>453</v>
      </c>
      <c r="E22" s="357">
        <v>1</v>
      </c>
      <c r="F22" s="141" t="s">
        <v>491</v>
      </c>
      <c r="G22" s="357">
        <v>1</v>
      </c>
      <c r="H22" s="141" t="s">
        <v>491</v>
      </c>
      <c r="I22" s="267" t="s">
        <v>491</v>
      </c>
      <c r="J22" s="267" t="s">
        <v>491</v>
      </c>
    </row>
    <row r="23" spans="1:10" s="1" customFormat="1" ht="10.5" customHeight="1">
      <c r="A23" s="339"/>
      <c r="B23" s="340" t="s">
        <v>693</v>
      </c>
      <c r="C23" s="2"/>
      <c r="D23" s="35" t="s">
        <v>452</v>
      </c>
      <c r="E23" s="360">
        <v>18</v>
      </c>
      <c r="F23" s="360">
        <v>6</v>
      </c>
      <c r="G23" s="360">
        <v>11</v>
      </c>
      <c r="H23" s="360">
        <v>1</v>
      </c>
      <c r="I23" s="408">
        <v>1</v>
      </c>
      <c r="J23" s="409" t="s">
        <v>491</v>
      </c>
    </row>
    <row r="24" spans="1:10" s="1" customFormat="1" ht="10.5" customHeight="1">
      <c r="A24" s="339"/>
      <c r="B24" s="340"/>
      <c r="C24" s="2"/>
      <c r="D24" s="35" t="s">
        <v>453</v>
      </c>
      <c r="E24" s="360">
        <v>13</v>
      </c>
      <c r="F24" s="360">
        <v>4</v>
      </c>
      <c r="G24" s="360">
        <v>9</v>
      </c>
      <c r="H24" s="141" t="s">
        <v>491</v>
      </c>
      <c r="I24" s="267" t="s">
        <v>491</v>
      </c>
      <c r="J24" s="409" t="s">
        <v>491</v>
      </c>
    </row>
    <row r="25" spans="1:10" s="1" customFormat="1" ht="9" customHeight="1">
      <c r="A25" s="339"/>
      <c r="B25" s="340"/>
      <c r="C25" s="2"/>
      <c r="D25" s="35"/>
      <c r="E25" s="360"/>
      <c r="F25" s="360"/>
      <c r="G25" s="360"/>
      <c r="H25" s="203"/>
      <c r="I25" s="267"/>
      <c r="J25" s="409"/>
    </row>
    <row r="26" spans="1:10" s="1" customFormat="1" ht="10.5" customHeight="1">
      <c r="A26" s="332">
        <v>201</v>
      </c>
      <c r="B26" s="338" t="s">
        <v>694</v>
      </c>
      <c r="D26" s="28" t="s">
        <v>452</v>
      </c>
      <c r="E26" s="357">
        <v>24</v>
      </c>
      <c r="F26" s="402">
        <v>11</v>
      </c>
      <c r="G26" s="357">
        <v>11</v>
      </c>
      <c r="H26" s="141" t="s">
        <v>491</v>
      </c>
      <c r="I26" s="404">
        <v>2</v>
      </c>
      <c r="J26" s="267" t="s">
        <v>491</v>
      </c>
    </row>
    <row r="27" spans="1:10" s="1" customFormat="1" ht="10.5" customHeight="1">
      <c r="A27" s="332"/>
      <c r="B27" s="338"/>
      <c r="C27" s="1" t="s">
        <v>695</v>
      </c>
      <c r="D27" s="28" t="s">
        <v>453</v>
      </c>
      <c r="E27" s="357">
        <v>19</v>
      </c>
      <c r="F27" s="402">
        <v>10</v>
      </c>
      <c r="G27" s="357">
        <v>8</v>
      </c>
      <c r="H27" s="141" t="s">
        <v>491</v>
      </c>
      <c r="I27" s="404">
        <v>1</v>
      </c>
      <c r="J27" s="267" t="s">
        <v>491</v>
      </c>
    </row>
    <row r="28" spans="1:10" s="1" customFormat="1" ht="10.5" customHeight="1">
      <c r="A28" s="332">
        <v>203</v>
      </c>
      <c r="B28" s="338" t="s">
        <v>696</v>
      </c>
      <c r="D28" s="28" t="s">
        <v>452</v>
      </c>
      <c r="E28" s="357">
        <v>9</v>
      </c>
      <c r="F28" s="402">
        <v>4</v>
      </c>
      <c r="G28" s="357">
        <v>5</v>
      </c>
      <c r="H28" s="141" t="s">
        <v>491</v>
      </c>
      <c r="I28" s="267" t="s">
        <v>491</v>
      </c>
      <c r="J28" s="267" t="s">
        <v>491</v>
      </c>
    </row>
    <row r="29" spans="1:10" s="1" customFormat="1" ht="10.5" customHeight="1">
      <c r="A29" s="332"/>
      <c r="B29" s="338"/>
      <c r="C29" s="1" t="s">
        <v>697</v>
      </c>
      <c r="D29" s="28" t="s">
        <v>453</v>
      </c>
      <c r="E29" s="357">
        <v>7</v>
      </c>
      <c r="F29" s="402">
        <v>3</v>
      </c>
      <c r="G29" s="357">
        <v>4</v>
      </c>
      <c r="H29" s="141" t="s">
        <v>491</v>
      </c>
      <c r="I29" s="267" t="s">
        <v>491</v>
      </c>
      <c r="J29" s="267" t="s">
        <v>491</v>
      </c>
    </row>
    <row r="30" spans="1:10" s="1" customFormat="1" ht="10.5" customHeight="1">
      <c r="A30" s="332">
        <v>204</v>
      </c>
      <c r="B30" s="338" t="s">
        <v>698</v>
      </c>
      <c r="D30" s="28" t="s">
        <v>452</v>
      </c>
      <c r="E30" s="357">
        <v>1</v>
      </c>
      <c r="F30" s="141" t="s">
        <v>491</v>
      </c>
      <c r="G30" s="357">
        <v>1</v>
      </c>
      <c r="H30" s="141" t="s">
        <v>491</v>
      </c>
      <c r="I30" s="267" t="s">
        <v>491</v>
      </c>
      <c r="J30" s="267" t="s">
        <v>491</v>
      </c>
    </row>
    <row r="31" spans="1:10" s="1" customFormat="1" ht="10.5" customHeight="1">
      <c r="A31" s="332"/>
      <c r="B31" s="338"/>
      <c r="C31" s="1" t="s">
        <v>699</v>
      </c>
      <c r="D31" s="28" t="s">
        <v>453</v>
      </c>
      <c r="E31" s="357">
        <v>1</v>
      </c>
      <c r="F31" s="141" t="s">
        <v>491</v>
      </c>
      <c r="G31" s="357">
        <v>1</v>
      </c>
      <c r="H31" s="141" t="s">
        <v>491</v>
      </c>
      <c r="I31" s="267" t="s">
        <v>491</v>
      </c>
      <c r="J31" s="267" t="s">
        <v>491</v>
      </c>
    </row>
    <row r="32" spans="1:10" s="1" customFormat="1" ht="10.5" customHeight="1">
      <c r="A32" s="332">
        <v>205</v>
      </c>
      <c r="B32" s="338" t="s">
        <v>864</v>
      </c>
      <c r="D32" s="28" t="s">
        <v>452</v>
      </c>
      <c r="E32" s="141" t="s">
        <v>491</v>
      </c>
      <c r="F32" s="141" t="s">
        <v>491</v>
      </c>
      <c r="G32" s="141" t="s">
        <v>491</v>
      </c>
      <c r="H32" s="141" t="s">
        <v>491</v>
      </c>
      <c r="I32" s="267" t="s">
        <v>491</v>
      </c>
      <c r="J32" s="267" t="s">
        <v>491</v>
      </c>
    </row>
    <row r="33" spans="1:10" s="1" customFormat="1" ht="10.5" customHeight="1">
      <c r="A33" s="332"/>
      <c r="B33" s="338"/>
      <c r="C33" s="1" t="s">
        <v>701</v>
      </c>
      <c r="D33" s="28" t="s">
        <v>453</v>
      </c>
      <c r="E33" s="141" t="s">
        <v>491</v>
      </c>
      <c r="F33" s="141" t="s">
        <v>491</v>
      </c>
      <c r="G33" s="141" t="s">
        <v>491</v>
      </c>
      <c r="H33" s="141" t="s">
        <v>491</v>
      </c>
      <c r="I33" s="267" t="s">
        <v>491</v>
      </c>
      <c r="J33" s="267" t="s">
        <v>491</v>
      </c>
    </row>
    <row r="34" spans="1:10" s="1" customFormat="1" ht="10.5" customHeight="1">
      <c r="A34" s="332">
        <v>207</v>
      </c>
      <c r="B34" s="338" t="s">
        <v>865</v>
      </c>
      <c r="D34" s="28" t="s">
        <v>452</v>
      </c>
      <c r="E34" s="357">
        <v>1</v>
      </c>
      <c r="F34" s="141" t="s">
        <v>491</v>
      </c>
      <c r="G34" s="357">
        <v>1</v>
      </c>
      <c r="H34" s="141" t="s">
        <v>491</v>
      </c>
      <c r="I34" s="267" t="s">
        <v>491</v>
      </c>
      <c r="J34" s="267" t="s">
        <v>491</v>
      </c>
    </row>
    <row r="35" spans="1:10" s="1" customFormat="1" ht="10.5" customHeight="1">
      <c r="A35" s="332"/>
      <c r="B35" s="338"/>
      <c r="C35" s="1" t="s">
        <v>699</v>
      </c>
      <c r="D35" s="28" t="s">
        <v>453</v>
      </c>
      <c r="E35" s="357">
        <v>1</v>
      </c>
      <c r="F35" s="141" t="s">
        <v>491</v>
      </c>
      <c r="G35" s="357">
        <v>1</v>
      </c>
      <c r="H35" s="141" t="s">
        <v>491</v>
      </c>
      <c r="I35" s="267" t="s">
        <v>491</v>
      </c>
      <c r="J35" s="267" t="s">
        <v>491</v>
      </c>
    </row>
    <row r="36" spans="1:10" s="1" customFormat="1" ht="10.5" customHeight="1">
      <c r="A36" s="339"/>
      <c r="B36" s="340" t="s">
        <v>704</v>
      </c>
      <c r="C36" s="2"/>
      <c r="D36" s="35" t="s">
        <v>452</v>
      </c>
      <c r="E36" s="360">
        <v>35</v>
      </c>
      <c r="F36" s="360">
        <v>15</v>
      </c>
      <c r="G36" s="360">
        <v>18</v>
      </c>
      <c r="H36" s="141" t="s">
        <v>491</v>
      </c>
      <c r="I36" s="408">
        <v>2</v>
      </c>
      <c r="J36" s="409" t="s">
        <v>491</v>
      </c>
    </row>
    <row r="37" spans="1:10" s="1" customFormat="1" ht="10.5" customHeight="1">
      <c r="A37" s="339"/>
      <c r="B37" s="340"/>
      <c r="C37" s="2"/>
      <c r="D37" s="35" t="s">
        <v>453</v>
      </c>
      <c r="E37" s="360">
        <v>28</v>
      </c>
      <c r="F37" s="360">
        <v>13</v>
      </c>
      <c r="G37" s="360">
        <v>14</v>
      </c>
      <c r="H37" s="141" t="s">
        <v>491</v>
      </c>
      <c r="I37" s="408">
        <v>1</v>
      </c>
      <c r="J37" s="409" t="s">
        <v>491</v>
      </c>
    </row>
    <row r="38" spans="1:10" s="1" customFormat="1" ht="9" customHeight="1">
      <c r="A38" s="339"/>
      <c r="B38" s="340"/>
      <c r="C38" s="2"/>
      <c r="D38" s="35"/>
      <c r="E38" s="360"/>
      <c r="F38" s="360"/>
      <c r="G38" s="360"/>
      <c r="H38" s="141"/>
      <c r="I38" s="267"/>
      <c r="J38" s="409"/>
    </row>
    <row r="39" spans="1:10" s="1" customFormat="1" ht="10.5" customHeight="1">
      <c r="A39" s="332">
        <v>301</v>
      </c>
      <c r="B39" s="338" t="s">
        <v>705</v>
      </c>
      <c r="D39" s="28" t="s">
        <v>452</v>
      </c>
      <c r="E39" s="357">
        <v>50</v>
      </c>
      <c r="F39" s="357">
        <v>32</v>
      </c>
      <c r="G39" s="357">
        <v>18</v>
      </c>
      <c r="H39" s="141" t="s">
        <v>491</v>
      </c>
      <c r="I39" s="267" t="s">
        <v>491</v>
      </c>
      <c r="J39" s="267" t="s">
        <v>491</v>
      </c>
    </row>
    <row r="40" spans="1:10" s="1" customFormat="1" ht="10.5" customHeight="1">
      <c r="A40" s="332"/>
      <c r="B40" s="338"/>
      <c r="D40" s="28" t="s">
        <v>453</v>
      </c>
      <c r="E40" s="357">
        <v>37</v>
      </c>
      <c r="F40" s="357">
        <v>22</v>
      </c>
      <c r="G40" s="357">
        <v>15</v>
      </c>
      <c r="H40" s="141" t="s">
        <v>491</v>
      </c>
      <c r="I40" s="267" t="s">
        <v>491</v>
      </c>
      <c r="J40" s="267" t="s">
        <v>491</v>
      </c>
    </row>
    <row r="41" spans="1:10" s="1" customFormat="1" ht="10.5" customHeight="1">
      <c r="A41" s="332">
        <v>304</v>
      </c>
      <c r="B41" s="338" t="s">
        <v>706</v>
      </c>
      <c r="D41" s="28" t="s">
        <v>452</v>
      </c>
      <c r="E41" s="357">
        <v>104</v>
      </c>
      <c r="F41" s="357">
        <v>33</v>
      </c>
      <c r="G41" s="357">
        <v>63</v>
      </c>
      <c r="H41" s="357">
        <v>1</v>
      </c>
      <c r="I41" s="404">
        <v>8</v>
      </c>
      <c r="J41" s="267" t="s">
        <v>491</v>
      </c>
    </row>
    <row r="42" spans="1:10" s="1" customFormat="1" ht="10.5" customHeight="1">
      <c r="A42" s="332"/>
      <c r="B42" s="338"/>
      <c r="D42" s="28" t="s">
        <v>453</v>
      </c>
      <c r="E42" s="357">
        <v>78</v>
      </c>
      <c r="F42" s="357">
        <v>25</v>
      </c>
      <c r="G42" s="357">
        <v>51</v>
      </c>
      <c r="H42" s="141" t="s">
        <v>491</v>
      </c>
      <c r="I42" s="404">
        <v>2</v>
      </c>
      <c r="J42" s="267" t="s">
        <v>491</v>
      </c>
    </row>
    <row r="43" spans="1:10" s="1" customFormat="1" ht="10.5" customHeight="1">
      <c r="A43" s="332">
        <v>307</v>
      </c>
      <c r="B43" s="338" t="s">
        <v>707</v>
      </c>
      <c r="D43" s="28" t="s">
        <v>452</v>
      </c>
      <c r="E43" s="357">
        <v>1</v>
      </c>
      <c r="F43" s="357">
        <v>1</v>
      </c>
      <c r="G43" s="141" t="s">
        <v>491</v>
      </c>
      <c r="H43" s="141" t="s">
        <v>491</v>
      </c>
      <c r="I43" s="267" t="s">
        <v>491</v>
      </c>
      <c r="J43" s="267" t="s">
        <v>491</v>
      </c>
    </row>
    <row r="44" spans="1:10" s="1" customFormat="1" ht="10.5" customHeight="1">
      <c r="A44" s="332"/>
      <c r="B44" s="338"/>
      <c r="D44" s="28" t="s">
        <v>453</v>
      </c>
      <c r="E44" s="357">
        <v>1</v>
      </c>
      <c r="F44" s="357">
        <v>1</v>
      </c>
      <c r="G44" s="141" t="s">
        <v>491</v>
      </c>
      <c r="H44" s="141" t="s">
        <v>491</v>
      </c>
      <c r="I44" s="267" t="s">
        <v>491</v>
      </c>
      <c r="J44" s="267" t="s">
        <v>491</v>
      </c>
    </row>
    <row r="45" spans="1:10" s="1" customFormat="1" ht="10.5" customHeight="1">
      <c r="A45" s="332">
        <v>309</v>
      </c>
      <c r="B45" s="338" t="s">
        <v>294</v>
      </c>
      <c r="D45" s="28" t="s">
        <v>452</v>
      </c>
      <c r="E45" s="357">
        <v>47</v>
      </c>
      <c r="F45" s="357">
        <v>6</v>
      </c>
      <c r="G45" s="357">
        <v>41</v>
      </c>
      <c r="H45" s="141" t="s">
        <v>491</v>
      </c>
      <c r="I45" s="267" t="s">
        <v>491</v>
      </c>
      <c r="J45" s="267" t="s">
        <v>491</v>
      </c>
    </row>
    <row r="46" spans="1:10" s="1" customFormat="1" ht="10.5" customHeight="1">
      <c r="A46" s="332"/>
      <c r="B46" s="338"/>
      <c r="D46" s="28" t="s">
        <v>453</v>
      </c>
      <c r="E46" s="357">
        <v>43</v>
      </c>
      <c r="F46" s="357">
        <v>6</v>
      </c>
      <c r="G46" s="357">
        <v>37</v>
      </c>
      <c r="H46" s="141" t="s">
        <v>491</v>
      </c>
      <c r="I46" s="267" t="s">
        <v>491</v>
      </c>
      <c r="J46" s="267" t="s">
        <v>491</v>
      </c>
    </row>
    <row r="47" spans="1:10" s="1" customFormat="1" ht="10.5" customHeight="1">
      <c r="A47" s="332">
        <v>310</v>
      </c>
      <c r="B47" s="338" t="s">
        <v>708</v>
      </c>
      <c r="D47" s="28" t="s">
        <v>452</v>
      </c>
      <c r="E47" s="357">
        <v>14</v>
      </c>
      <c r="F47" s="357">
        <v>5</v>
      </c>
      <c r="G47" s="357">
        <v>9</v>
      </c>
      <c r="H47" s="141" t="s">
        <v>491</v>
      </c>
      <c r="I47" s="267" t="s">
        <v>491</v>
      </c>
      <c r="J47" s="267" t="s">
        <v>491</v>
      </c>
    </row>
    <row r="48" spans="1:10" s="1" customFormat="1" ht="10.5" customHeight="1">
      <c r="A48" s="332"/>
      <c r="B48" s="338"/>
      <c r="D48" s="28" t="s">
        <v>453</v>
      </c>
      <c r="E48" s="357">
        <v>11</v>
      </c>
      <c r="F48" s="357">
        <v>2</v>
      </c>
      <c r="G48" s="357">
        <v>9</v>
      </c>
      <c r="H48" s="141" t="s">
        <v>491</v>
      </c>
      <c r="I48" s="267" t="s">
        <v>491</v>
      </c>
      <c r="J48" s="267" t="s">
        <v>491</v>
      </c>
    </row>
    <row r="49" spans="1:10" s="1" customFormat="1" ht="10.5" customHeight="1">
      <c r="A49" s="332">
        <v>311</v>
      </c>
      <c r="B49" s="338" t="s">
        <v>755</v>
      </c>
      <c r="D49" s="28" t="s">
        <v>452</v>
      </c>
      <c r="E49" s="357">
        <v>4</v>
      </c>
      <c r="F49" s="357">
        <v>1</v>
      </c>
      <c r="G49" s="141" t="s">
        <v>491</v>
      </c>
      <c r="H49" s="141" t="s">
        <v>491</v>
      </c>
      <c r="I49" s="404">
        <v>3</v>
      </c>
      <c r="J49" s="267" t="s">
        <v>491</v>
      </c>
    </row>
    <row r="50" spans="1:10" s="1" customFormat="1" ht="10.5" customHeight="1">
      <c r="A50" s="332"/>
      <c r="B50" s="338"/>
      <c r="C50" s="1" t="s">
        <v>639</v>
      </c>
      <c r="D50" s="28" t="s">
        <v>453</v>
      </c>
      <c r="E50" s="357">
        <v>3</v>
      </c>
      <c r="F50" s="357">
        <v>1</v>
      </c>
      <c r="G50" s="141" t="s">
        <v>491</v>
      </c>
      <c r="H50" s="141" t="s">
        <v>491</v>
      </c>
      <c r="I50" s="404">
        <v>2</v>
      </c>
      <c r="J50" s="267" t="s">
        <v>491</v>
      </c>
    </row>
    <row r="51" spans="1:10" s="1" customFormat="1" ht="10.5" customHeight="1">
      <c r="A51" s="332">
        <v>312</v>
      </c>
      <c r="B51" s="338" t="s">
        <v>711</v>
      </c>
      <c r="D51" s="28" t="s">
        <v>452</v>
      </c>
      <c r="E51" s="357">
        <v>4</v>
      </c>
      <c r="F51" s="357">
        <v>1</v>
      </c>
      <c r="G51" s="357">
        <v>3</v>
      </c>
      <c r="H51" s="141" t="s">
        <v>491</v>
      </c>
      <c r="I51" s="267" t="s">
        <v>491</v>
      </c>
      <c r="J51" s="267" t="s">
        <v>491</v>
      </c>
    </row>
    <row r="52" spans="1:10" s="1" customFormat="1" ht="10.5" customHeight="1">
      <c r="A52" s="332"/>
      <c r="B52" s="338"/>
      <c r="C52" s="1" t="s">
        <v>712</v>
      </c>
      <c r="D52" s="28" t="s">
        <v>453</v>
      </c>
      <c r="E52" s="357">
        <v>1</v>
      </c>
      <c r="F52" s="357">
        <v>1</v>
      </c>
      <c r="G52" s="141" t="s">
        <v>491</v>
      </c>
      <c r="H52" s="141" t="s">
        <v>491</v>
      </c>
      <c r="I52" s="267" t="s">
        <v>491</v>
      </c>
      <c r="J52" s="267" t="s">
        <v>491</v>
      </c>
    </row>
    <row r="53" spans="1:10" s="1" customFormat="1" ht="10.5" customHeight="1">
      <c r="A53" s="332">
        <v>313</v>
      </c>
      <c r="B53" s="338" t="s">
        <v>713</v>
      </c>
      <c r="D53" s="28" t="s">
        <v>452</v>
      </c>
      <c r="E53" s="357">
        <v>18</v>
      </c>
      <c r="F53" s="357">
        <v>9</v>
      </c>
      <c r="G53" s="357">
        <v>9</v>
      </c>
      <c r="H53" s="141" t="s">
        <v>491</v>
      </c>
      <c r="I53" s="267" t="s">
        <v>491</v>
      </c>
      <c r="J53" s="267" t="s">
        <v>491</v>
      </c>
    </row>
    <row r="54" spans="1:10" s="1" customFormat="1" ht="10.5" customHeight="1">
      <c r="A54" s="332"/>
      <c r="B54" s="338"/>
      <c r="D54" s="28" t="s">
        <v>453</v>
      </c>
      <c r="E54" s="357">
        <v>16</v>
      </c>
      <c r="F54" s="357">
        <v>7</v>
      </c>
      <c r="G54" s="357">
        <v>9</v>
      </c>
      <c r="H54" s="141" t="s">
        <v>491</v>
      </c>
      <c r="I54" s="267" t="s">
        <v>491</v>
      </c>
      <c r="J54" s="267" t="s">
        <v>491</v>
      </c>
    </row>
    <row r="55" spans="1:10" s="1" customFormat="1" ht="10.5" customHeight="1">
      <c r="A55" s="332">
        <v>314</v>
      </c>
      <c r="B55" s="338" t="s">
        <v>714</v>
      </c>
      <c r="D55" s="28" t="s">
        <v>452</v>
      </c>
      <c r="E55" s="357">
        <v>143</v>
      </c>
      <c r="F55" s="357">
        <v>88</v>
      </c>
      <c r="G55" s="357">
        <v>43</v>
      </c>
      <c r="H55" s="141" t="s">
        <v>491</v>
      </c>
      <c r="I55" s="404">
        <v>12</v>
      </c>
      <c r="J55" s="267" t="s">
        <v>491</v>
      </c>
    </row>
    <row r="56" spans="1:10" s="1" customFormat="1" ht="10.5" customHeight="1">
      <c r="A56" s="332"/>
      <c r="B56" s="338"/>
      <c r="D56" s="28" t="s">
        <v>453</v>
      </c>
      <c r="E56" s="357">
        <v>97</v>
      </c>
      <c r="F56" s="357">
        <v>61</v>
      </c>
      <c r="G56" s="357">
        <v>31</v>
      </c>
      <c r="H56" s="141" t="s">
        <v>491</v>
      </c>
      <c r="I56" s="404">
        <v>5</v>
      </c>
      <c r="J56" s="267" t="s">
        <v>491</v>
      </c>
    </row>
    <row r="57" spans="1:10" s="1" customFormat="1" ht="10.5" customHeight="1">
      <c r="A57" s="332">
        <v>315</v>
      </c>
      <c r="B57" s="338" t="s">
        <v>715</v>
      </c>
      <c r="D57" s="28" t="s">
        <v>452</v>
      </c>
      <c r="E57" s="357">
        <v>22</v>
      </c>
      <c r="F57" s="357">
        <v>7</v>
      </c>
      <c r="G57" s="357">
        <v>9</v>
      </c>
      <c r="H57" s="141" t="s">
        <v>491</v>
      </c>
      <c r="I57" s="404">
        <v>6</v>
      </c>
      <c r="J57" s="267" t="s">
        <v>491</v>
      </c>
    </row>
    <row r="58" spans="1:10" s="1" customFormat="1" ht="10.5" customHeight="1">
      <c r="A58" s="332"/>
      <c r="B58" s="338"/>
      <c r="D58" s="28" t="s">
        <v>453</v>
      </c>
      <c r="E58" s="357">
        <v>13</v>
      </c>
      <c r="F58" s="357">
        <v>3</v>
      </c>
      <c r="G58" s="357">
        <v>9</v>
      </c>
      <c r="H58" s="141" t="s">
        <v>491</v>
      </c>
      <c r="I58" s="404">
        <v>1</v>
      </c>
      <c r="J58" s="267" t="s">
        <v>491</v>
      </c>
    </row>
    <row r="59" spans="1:10" s="1" customFormat="1" ht="10.5" customHeight="1">
      <c r="A59" s="332">
        <v>316</v>
      </c>
      <c r="B59" s="338" t="s">
        <v>716</v>
      </c>
      <c r="D59" s="28" t="s">
        <v>452</v>
      </c>
      <c r="E59" s="357">
        <v>7</v>
      </c>
      <c r="F59" s="357">
        <v>3</v>
      </c>
      <c r="G59" s="357">
        <v>4</v>
      </c>
      <c r="H59" s="141" t="s">
        <v>491</v>
      </c>
      <c r="I59" s="267" t="s">
        <v>491</v>
      </c>
      <c r="J59" s="267" t="s">
        <v>491</v>
      </c>
    </row>
    <row r="60" spans="1:10" s="1" customFormat="1" ht="10.5" customHeight="1">
      <c r="A60" s="332"/>
      <c r="B60" s="338"/>
      <c r="D60" s="28" t="s">
        <v>453</v>
      </c>
      <c r="E60" s="357">
        <v>4</v>
      </c>
      <c r="F60" s="357">
        <v>2</v>
      </c>
      <c r="G60" s="357">
        <v>2</v>
      </c>
      <c r="H60" s="141" t="s">
        <v>491</v>
      </c>
      <c r="I60" s="267" t="s">
        <v>491</v>
      </c>
      <c r="J60" s="267" t="s">
        <v>491</v>
      </c>
    </row>
    <row r="61" spans="1:10" s="1" customFormat="1" ht="10.5" customHeight="1">
      <c r="A61" s="332">
        <v>319</v>
      </c>
      <c r="B61" s="338" t="s">
        <v>717</v>
      </c>
      <c r="D61" s="28" t="s">
        <v>452</v>
      </c>
      <c r="E61" s="357">
        <v>1</v>
      </c>
      <c r="F61" s="141" t="s">
        <v>491</v>
      </c>
      <c r="G61" s="141" t="s">
        <v>491</v>
      </c>
      <c r="H61" s="141" t="s">
        <v>491</v>
      </c>
      <c r="I61" s="404">
        <v>1</v>
      </c>
      <c r="J61" s="267" t="s">
        <v>491</v>
      </c>
    </row>
    <row r="62" spans="1:10" s="1" customFormat="1" ht="10.5" customHeight="1">
      <c r="A62" s="332"/>
      <c r="B62" s="338"/>
      <c r="D62" s="28" t="s">
        <v>453</v>
      </c>
      <c r="E62" s="357">
        <v>1</v>
      </c>
      <c r="F62" s="141" t="s">
        <v>491</v>
      </c>
      <c r="G62" s="141" t="s">
        <v>491</v>
      </c>
      <c r="H62" s="141" t="s">
        <v>491</v>
      </c>
      <c r="I62" s="404">
        <v>1</v>
      </c>
      <c r="J62" s="267" t="s">
        <v>491</v>
      </c>
    </row>
    <row r="63" spans="1:10" s="1" customFormat="1" ht="10.5" customHeight="1">
      <c r="A63" s="332">
        <v>323</v>
      </c>
      <c r="B63" s="338" t="s">
        <v>718</v>
      </c>
      <c r="D63" s="28" t="s">
        <v>452</v>
      </c>
      <c r="E63" s="357">
        <v>54</v>
      </c>
      <c r="F63" s="357">
        <v>7</v>
      </c>
      <c r="G63" s="357">
        <v>42</v>
      </c>
      <c r="H63" s="357">
        <v>1</v>
      </c>
      <c r="I63" s="404">
        <v>5</v>
      </c>
      <c r="J63" s="267" t="s">
        <v>491</v>
      </c>
    </row>
    <row r="64" spans="1:10" s="1" customFormat="1" ht="10.5" customHeight="1">
      <c r="A64" s="332"/>
      <c r="B64" s="338"/>
      <c r="D64" s="28" t="s">
        <v>453</v>
      </c>
      <c r="E64" s="357">
        <v>41</v>
      </c>
      <c r="F64" s="357">
        <v>1</v>
      </c>
      <c r="G64" s="357">
        <v>36</v>
      </c>
      <c r="H64" s="141" t="s">
        <v>491</v>
      </c>
      <c r="I64" s="404">
        <v>4</v>
      </c>
      <c r="J64" s="267" t="s">
        <v>491</v>
      </c>
    </row>
    <row r="65" spans="1:10" s="1" customFormat="1" ht="10.5" customHeight="1">
      <c r="A65" s="332">
        <v>324</v>
      </c>
      <c r="B65" s="338" t="s">
        <v>719</v>
      </c>
      <c r="D65" s="28" t="s">
        <v>452</v>
      </c>
      <c r="E65" s="357">
        <v>199</v>
      </c>
      <c r="F65" s="357">
        <v>39</v>
      </c>
      <c r="G65" s="357">
        <v>138</v>
      </c>
      <c r="H65" s="357">
        <v>1</v>
      </c>
      <c r="I65" s="404">
        <v>22</v>
      </c>
      <c r="J65" s="267" t="s">
        <v>491</v>
      </c>
    </row>
    <row r="66" spans="1:10" s="1" customFormat="1" ht="10.5" customHeight="1">
      <c r="A66" s="332"/>
      <c r="B66" s="338"/>
      <c r="D66" s="28" t="s">
        <v>453</v>
      </c>
      <c r="E66" s="357">
        <v>155</v>
      </c>
      <c r="F66" s="357">
        <v>28</v>
      </c>
      <c r="G66" s="357">
        <v>122</v>
      </c>
      <c r="H66" s="357">
        <v>1</v>
      </c>
      <c r="I66" s="404">
        <v>5</v>
      </c>
      <c r="J66" s="267" t="s">
        <v>491</v>
      </c>
    </row>
    <row r="67" spans="1:10" s="1" customFormat="1" ht="10.5" customHeight="1">
      <c r="A67" s="198"/>
      <c r="B67" s="2" t="s">
        <v>720</v>
      </c>
      <c r="C67" s="2"/>
      <c r="D67" s="35" t="s">
        <v>452</v>
      </c>
      <c r="E67" s="360">
        <v>668</v>
      </c>
      <c r="F67" s="360">
        <v>232</v>
      </c>
      <c r="G67" s="360">
        <v>379</v>
      </c>
      <c r="H67" s="360">
        <v>3</v>
      </c>
      <c r="I67" s="408">
        <v>57</v>
      </c>
      <c r="J67" s="267" t="s">
        <v>491</v>
      </c>
    </row>
    <row r="68" spans="1:10" s="1" customFormat="1" ht="10.5" customHeight="1">
      <c r="A68" s="198"/>
      <c r="B68" s="2"/>
      <c r="C68" s="2"/>
      <c r="D68" s="35" t="s">
        <v>453</v>
      </c>
      <c r="E68" s="360">
        <v>501</v>
      </c>
      <c r="F68" s="360">
        <v>160</v>
      </c>
      <c r="G68" s="360">
        <v>321</v>
      </c>
      <c r="H68" s="360">
        <v>1</v>
      </c>
      <c r="I68" s="408">
        <v>20</v>
      </c>
      <c r="J68" s="267" t="s">
        <v>491</v>
      </c>
    </row>
    <row r="69" spans="1:10" s="1" customFormat="1" ht="9" customHeight="1">
      <c r="A69" s="198"/>
      <c r="B69" s="2"/>
      <c r="C69" s="2"/>
      <c r="D69" s="35"/>
      <c r="E69" s="360"/>
      <c r="F69" s="360"/>
      <c r="G69" s="360"/>
      <c r="H69" s="410"/>
      <c r="I69" s="408"/>
      <c r="J69" s="409"/>
    </row>
    <row r="70" spans="1:10" s="1" customFormat="1" ht="10.5" customHeight="1">
      <c r="A70" s="332">
        <v>401</v>
      </c>
      <c r="B70" s="1" t="s">
        <v>721</v>
      </c>
      <c r="D70" s="28" t="s">
        <v>452</v>
      </c>
      <c r="E70" s="357">
        <v>17</v>
      </c>
      <c r="F70" s="357">
        <v>11</v>
      </c>
      <c r="G70" s="357">
        <v>5</v>
      </c>
      <c r="H70" s="141" t="s">
        <v>491</v>
      </c>
      <c r="I70" s="404">
        <v>1</v>
      </c>
      <c r="J70" s="267" t="s">
        <v>491</v>
      </c>
    </row>
    <row r="71" spans="1:10" s="1" customFormat="1" ht="10.5" customHeight="1">
      <c r="A71" s="85"/>
      <c r="D71" s="28" t="s">
        <v>453</v>
      </c>
      <c r="E71" s="357">
        <v>15</v>
      </c>
      <c r="F71" s="357">
        <v>10</v>
      </c>
      <c r="G71" s="357">
        <v>5</v>
      </c>
      <c r="H71" s="141" t="s">
        <v>491</v>
      </c>
      <c r="I71" s="267" t="s">
        <v>491</v>
      </c>
      <c r="J71" s="267" t="s">
        <v>491</v>
      </c>
    </row>
    <row r="72" spans="1:10" s="1" customFormat="1" ht="10.5" customHeight="1">
      <c r="A72" s="332">
        <v>403</v>
      </c>
      <c r="B72" s="1" t="s">
        <v>722</v>
      </c>
      <c r="D72" s="28" t="s">
        <v>452</v>
      </c>
      <c r="E72" s="357">
        <v>31</v>
      </c>
      <c r="F72" s="357">
        <v>7</v>
      </c>
      <c r="G72" s="357">
        <v>23</v>
      </c>
      <c r="H72" s="141" t="s">
        <v>491</v>
      </c>
      <c r="I72" s="404">
        <v>1</v>
      </c>
      <c r="J72" s="267" t="s">
        <v>491</v>
      </c>
    </row>
    <row r="73" spans="1:10" s="1" customFormat="1" ht="10.5" customHeight="1">
      <c r="A73" s="85"/>
      <c r="D73" s="28" t="s">
        <v>453</v>
      </c>
      <c r="E73" s="357">
        <v>25</v>
      </c>
      <c r="F73" s="357">
        <v>5</v>
      </c>
      <c r="G73" s="357">
        <v>20</v>
      </c>
      <c r="H73" s="141" t="s">
        <v>491</v>
      </c>
      <c r="I73" s="267" t="s">
        <v>491</v>
      </c>
      <c r="J73" s="267" t="s">
        <v>491</v>
      </c>
    </row>
    <row r="74" spans="1:10" s="1" customFormat="1" ht="10.5" customHeight="1">
      <c r="A74" s="332">
        <v>406</v>
      </c>
      <c r="B74" s="1" t="s">
        <v>647</v>
      </c>
      <c r="D74" s="28" t="s">
        <v>452</v>
      </c>
      <c r="E74" s="357">
        <v>6593</v>
      </c>
      <c r="F74" s="357">
        <v>901</v>
      </c>
      <c r="G74" s="357">
        <v>5692</v>
      </c>
      <c r="H74" s="357">
        <v>28</v>
      </c>
      <c r="I74" s="267" t="s">
        <v>491</v>
      </c>
      <c r="J74" s="267" t="s">
        <v>491</v>
      </c>
    </row>
    <row r="75" spans="1:10" s="1" customFormat="1" ht="10.5" customHeight="1">
      <c r="A75" s="85"/>
      <c r="D75" s="28" t="s">
        <v>453</v>
      </c>
      <c r="E75" s="357">
        <v>6372</v>
      </c>
      <c r="F75" s="357">
        <v>866</v>
      </c>
      <c r="G75" s="357">
        <v>5506</v>
      </c>
      <c r="H75" s="357">
        <v>27</v>
      </c>
      <c r="I75" s="267" t="s">
        <v>491</v>
      </c>
      <c r="J75" s="267" t="s">
        <v>491</v>
      </c>
    </row>
    <row r="76" s="1" customFormat="1" ht="10.5" customHeight="1"/>
    <row r="77" s="1" customFormat="1" ht="10.5" customHeight="1"/>
    <row r="78" s="1" customFormat="1" ht="10.5" customHeight="1"/>
    <row r="79" s="1" customFormat="1" ht="10.5" customHeight="1"/>
    <row r="80" spans="1:10" s="1" customFormat="1" ht="10.5" customHeight="1">
      <c r="A80" s="4" t="str">
        <f>"- 30 -"</f>
        <v>- 30 -</v>
      </c>
      <c r="B80" s="4"/>
      <c r="C80" s="4"/>
      <c r="D80" s="27"/>
      <c r="E80" s="411"/>
      <c r="F80" s="411"/>
      <c r="G80" s="411"/>
      <c r="H80" s="411"/>
      <c r="I80" s="411"/>
      <c r="J80" s="411"/>
    </row>
    <row r="81" s="1" customFormat="1" ht="9.75" customHeight="1"/>
    <row r="82" s="1" customFormat="1" ht="9.75" customHeight="1"/>
    <row r="83" spans="1:10" s="1" customFormat="1" ht="12" customHeight="1">
      <c r="A83" s="372" t="s">
        <v>866</v>
      </c>
      <c r="B83" s="40"/>
      <c r="C83" s="40"/>
      <c r="D83" s="40"/>
      <c r="E83" s="40"/>
      <c r="F83" s="40"/>
      <c r="G83" s="40"/>
      <c r="H83" s="40"/>
      <c r="I83" s="40"/>
      <c r="J83" s="40"/>
    </row>
    <row r="84" spans="1:10" s="1" customFormat="1" ht="12" customHeight="1">
      <c r="A84" s="372" t="s">
        <v>724</v>
      </c>
      <c r="B84" s="40"/>
      <c r="C84" s="372"/>
      <c r="D84" s="40"/>
      <c r="E84" s="40"/>
      <c r="F84" s="40"/>
      <c r="G84" s="40"/>
      <c r="H84" s="40"/>
      <c r="I84" s="40"/>
      <c r="J84" s="40"/>
    </row>
    <row r="85" spans="1:10" s="1" customFormat="1" ht="12" customHeight="1" thickBot="1">
      <c r="A85" s="23"/>
      <c r="B85" s="23"/>
      <c r="C85" s="23"/>
      <c r="D85" s="23"/>
      <c r="E85" s="23"/>
      <c r="F85" s="23"/>
      <c r="G85" s="23"/>
      <c r="H85" s="23"/>
      <c r="I85" s="23"/>
      <c r="J85" s="23"/>
    </row>
    <row r="86" spans="1:13" s="1" customFormat="1" ht="9.75" customHeight="1">
      <c r="A86" s="743" t="s">
        <v>680</v>
      </c>
      <c r="B86" s="770" t="s">
        <v>857</v>
      </c>
      <c r="C86" s="724"/>
      <c r="D86" s="725"/>
      <c r="E86" s="767" t="s">
        <v>439</v>
      </c>
      <c r="F86" s="769" t="s">
        <v>858</v>
      </c>
      <c r="G86" s="107"/>
      <c r="H86" s="317"/>
      <c r="I86" s="107"/>
      <c r="J86" s="107"/>
      <c r="K86" s="123"/>
      <c r="L86" s="27"/>
      <c r="M86" s="27"/>
    </row>
    <row r="87" spans="1:13" s="1" customFormat="1" ht="6.75" customHeight="1">
      <c r="A87" s="744"/>
      <c r="B87" s="763"/>
      <c r="C87" s="726"/>
      <c r="D87" s="727"/>
      <c r="E87" s="765"/>
      <c r="F87" s="761"/>
      <c r="G87" s="107"/>
      <c r="H87" s="399"/>
      <c r="I87" s="315"/>
      <c r="J87" s="315"/>
      <c r="K87" s="24"/>
      <c r="L87" s="24"/>
      <c r="M87" s="24"/>
    </row>
    <row r="88" spans="1:13" s="1" customFormat="1" ht="9.75" customHeight="1">
      <c r="A88" s="744"/>
      <c r="B88" s="763"/>
      <c r="C88" s="726"/>
      <c r="D88" s="727"/>
      <c r="E88" s="765"/>
      <c r="F88" s="761"/>
      <c r="G88" s="238"/>
      <c r="H88" s="114" t="s">
        <v>403</v>
      </c>
      <c r="I88" s="400"/>
      <c r="J88" s="115" t="s">
        <v>403</v>
      </c>
      <c r="K88" s="50"/>
      <c r="L88" s="27"/>
      <c r="M88" s="27"/>
    </row>
    <row r="89" spans="1:13" s="1" customFormat="1" ht="9.75" customHeight="1">
      <c r="A89" s="744"/>
      <c r="B89" s="763"/>
      <c r="C89" s="726"/>
      <c r="D89" s="727"/>
      <c r="E89" s="765"/>
      <c r="F89" s="761"/>
      <c r="G89" s="309" t="s">
        <v>859</v>
      </c>
      <c r="H89" s="70" t="s">
        <v>860</v>
      </c>
      <c r="I89" s="309" t="s">
        <v>859</v>
      </c>
      <c r="J89" s="116" t="s">
        <v>860</v>
      </c>
      <c r="K89" s="50"/>
      <c r="L89" s="50"/>
      <c r="M89" s="50"/>
    </row>
    <row r="90" spans="1:13" s="1" customFormat="1" ht="9.75" customHeight="1">
      <c r="A90" s="744"/>
      <c r="B90" s="763"/>
      <c r="C90" s="726"/>
      <c r="D90" s="727"/>
      <c r="E90" s="765"/>
      <c r="F90" s="761"/>
      <c r="G90" s="309" t="s">
        <v>861</v>
      </c>
      <c r="H90" s="70" t="s">
        <v>862</v>
      </c>
      <c r="I90" s="309" t="s">
        <v>861</v>
      </c>
      <c r="J90" s="116" t="s">
        <v>862</v>
      </c>
      <c r="K90" s="50"/>
      <c r="L90" s="50"/>
      <c r="M90" s="50"/>
    </row>
    <row r="91" spans="1:13" s="1" customFormat="1" ht="13.5" customHeight="1" thickBot="1">
      <c r="A91" s="745"/>
      <c r="B91" s="319"/>
      <c r="C91" s="728"/>
      <c r="D91" s="729"/>
      <c r="E91" s="768"/>
      <c r="F91" s="406"/>
      <c r="G91" s="289"/>
      <c r="H91" s="76" t="s">
        <v>863</v>
      </c>
      <c r="I91" s="289"/>
      <c r="J91" s="116" t="s">
        <v>863</v>
      </c>
      <c r="K91" s="50"/>
      <c r="L91" s="50"/>
      <c r="M91" s="50"/>
    </row>
    <row r="92" spans="1:10" s="1" customFormat="1" ht="9.75" customHeight="1">
      <c r="A92" s="143"/>
      <c r="B92" s="34"/>
      <c r="C92" s="34"/>
      <c r="D92" s="26"/>
      <c r="E92" s="51"/>
      <c r="F92" s="51"/>
      <c r="G92" s="51"/>
      <c r="H92" s="51"/>
      <c r="I92" s="51"/>
      <c r="J92" s="51"/>
    </row>
    <row r="93" spans="1:10" s="1" customFormat="1" ht="9.75" customHeight="1">
      <c r="A93" s="332">
        <v>407</v>
      </c>
      <c r="B93" s="1" t="s">
        <v>725</v>
      </c>
      <c r="D93" s="28" t="s">
        <v>452</v>
      </c>
      <c r="E93" s="412">
        <v>5507</v>
      </c>
      <c r="F93" s="413">
        <v>2015</v>
      </c>
      <c r="G93" s="357">
        <v>3492</v>
      </c>
      <c r="H93" s="414">
        <v>17</v>
      </c>
      <c r="I93" s="267" t="s">
        <v>491</v>
      </c>
      <c r="J93" s="267" t="s">
        <v>491</v>
      </c>
    </row>
    <row r="94" spans="1:10" s="1" customFormat="1" ht="9.75" customHeight="1">
      <c r="A94" s="85"/>
      <c r="D94" s="28" t="s">
        <v>453</v>
      </c>
      <c r="E94" s="412">
        <v>4296</v>
      </c>
      <c r="F94" s="413">
        <v>1715</v>
      </c>
      <c r="G94" s="357">
        <v>2581</v>
      </c>
      <c r="H94" s="414">
        <v>13</v>
      </c>
      <c r="I94" s="267" t="s">
        <v>491</v>
      </c>
      <c r="J94" s="267" t="s">
        <v>491</v>
      </c>
    </row>
    <row r="95" spans="1:10" s="1" customFormat="1" ht="9.75" customHeight="1">
      <c r="A95" s="332">
        <v>408</v>
      </c>
      <c r="B95" s="1" t="s">
        <v>726</v>
      </c>
      <c r="D95" s="28" t="s">
        <v>452</v>
      </c>
      <c r="E95" s="412">
        <v>1711</v>
      </c>
      <c r="F95" s="413">
        <v>272</v>
      </c>
      <c r="G95" s="357">
        <v>1439</v>
      </c>
      <c r="H95" s="414">
        <v>14</v>
      </c>
      <c r="I95" s="267" t="s">
        <v>491</v>
      </c>
      <c r="J95" s="267" t="s">
        <v>491</v>
      </c>
    </row>
    <row r="96" spans="1:10" s="1" customFormat="1" ht="9.75" customHeight="1">
      <c r="A96" s="85"/>
      <c r="D96" s="28" t="s">
        <v>453</v>
      </c>
      <c r="E96" s="412">
        <v>1550</v>
      </c>
      <c r="F96" s="413">
        <v>261</v>
      </c>
      <c r="G96" s="357">
        <v>1289</v>
      </c>
      <c r="H96" s="414">
        <v>13</v>
      </c>
      <c r="I96" s="267" t="s">
        <v>491</v>
      </c>
      <c r="J96" s="267" t="s">
        <v>491</v>
      </c>
    </row>
    <row r="97" spans="1:10" s="1" customFormat="1" ht="10.5" customHeight="1">
      <c r="A97" s="332">
        <v>409</v>
      </c>
      <c r="B97" s="1" t="s">
        <v>650</v>
      </c>
      <c r="D97" s="28" t="s">
        <v>452</v>
      </c>
      <c r="E97" s="412">
        <v>166</v>
      </c>
      <c r="F97" s="413">
        <v>55</v>
      </c>
      <c r="G97" s="357">
        <v>111</v>
      </c>
      <c r="H97" s="105" t="s">
        <v>491</v>
      </c>
      <c r="I97" s="267" t="s">
        <v>491</v>
      </c>
      <c r="J97" s="267" t="s">
        <v>491</v>
      </c>
    </row>
    <row r="98" spans="1:10" s="1" customFormat="1" ht="10.5" customHeight="1">
      <c r="A98" s="85"/>
      <c r="D98" s="28" t="s">
        <v>453</v>
      </c>
      <c r="E98" s="412">
        <v>134</v>
      </c>
      <c r="F98" s="413">
        <v>44</v>
      </c>
      <c r="G98" s="357">
        <v>90</v>
      </c>
      <c r="H98" s="105" t="s">
        <v>491</v>
      </c>
      <c r="I98" s="267" t="s">
        <v>491</v>
      </c>
      <c r="J98" s="267" t="s">
        <v>491</v>
      </c>
    </row>
    <row r="99" spans="1:10" s="1" customFormat="1" ht="10.5" customHeight="1">
      <c r="A99" s="332">
        <v>410</v>
      </c>
      <c r="B99" s="1" t="s">
        <v>727</v>
      </c>
      <c r="C99" s="24"/>
      <c r="D99" s="28" t="s">
        <v>452</v>
      </c>
      <c r="E99" s="412">
        <v>3080</v>
      </c>
      <c r="F99" s="413">
        <v>1314</v>
      </c>
      <c r="G99" s="357">
        <v>1766</v>
      </c>
      <c r="H99" s="414">
        <v>11</v>
      </c>
      <c r="I99" s="267" t="s">
        <v>491</v>
      </c>
      <c r="J99" s="267" t="s">
        <v>491</v>
      </c>
    </row>
    <row r="100" spans="1:10" s="1" customFormat="1" ht="10.5" customHeight="1">
      <c r="A100" s="350"/>
      <c r="C100" s="24"/>
      <c r="D100" s="28" t="s">
        <v>453</v>
      </c>
      <c r="E100" s="412">
        <v>2351</v>
      </c>
      <c r="F100" s="413">
        <v>1055</v>
      </c>
      <c r="G100" s="357">
        <v>1296</v>
      </c>
      <c r="H100" s="414">
        <v>7</v>
      </c>
      <c r="I100" s="267" t="s">
        <v>491</v>
      </c>
      <c r="J100" s="267" t="s">
        <v>491</v>
      </c>
    </row>
    <row r="101" spans="1:10" s="1" customFormat="1" ht="10.5" customHeight="1">
      <c r="A101" s="332">
        <v>413</v>
      </c>
      <c r="B101" s="1" t="s">
        <v>728</v>
      </c>
      <c r="C101" s="24"/>
      <c r="D101" s="28" t="s">
        <v>452</v>
      </c>
      <c r="E101" s="412">
        <v>1045</v>
      </c>
      <c r="F101" s="413">
        <v>190</v>
      </c>
      <c r="G101" s="357">
        <v>855</v>
      </c>
      <c r="H101" s="414">
        <v>24</v>
      </c>
      <c r="I101" s="267" t="s">
        <v>491</v>
      </c>
      <c r="J101" s="267" t="s">
        <v>491</v>
      </c>
    </row>
    <row r="102" spans="1:10" s="1" customFormat="1" ht="10.5" customHeight="1">
      <c r="A102" s="332"/>
      <c r="C102" s="24"/>
      <c r="D102" s="28" t="s">
        <v>453</v>
      </c>
      <c r="E102" s="412">
        <v>566</v>
      </c>
      <c r="F102" s="413">
        <v>136</v>
      </c>
      <c r="G102" s="357">
        <v>430</v>
      </c>
      <c r="H102" s="414">
        <v>12</v>
      </c>
      <c r="I102" s="267" t="s">
        <v>491</v>
      </c>
      <c r="J102" s="267" t="s">
        <v>491</v>
      </c>
    </row>
    <row r="103" spans="1:10" s="1" customFormat="1" ht="10.5" customHeight="1">
      <c r="A103" s="332">
        <v>414</v>
      </c>
      <c r="B103" s="24" t="s">
        <v>729</v>
      </c>
      <c r="C103"/>
      <c r="D103" s="28" t="s">
        <v>452</v>
      </c>
      <c r="E103" s="412">
        <v>37</v>
      </c>
      <c r="F103" s="413">
        <v>4</v>
      </c>
      <c r="G103" s="357">
        <v>32</v>
      </c>
      <c r="H103" s="414">
        <v>1</v>
      </c>
      <c r="I103" s="415">
        <v>1</v>
      </c>
      <c r="J103" s="267" t="s">
        <v>491</v>
      </c>
    </row>
    <row r="104" spans="1:10" s="1" customFormat="1" ht="10.5" customHeight="1">
      <c r="A104" s="332"/>
      <c r="C104" s="24" t="s">
        <v>730</v>
      </c>
      <c r="D104" s="28" t="s">
        <v>453</v>
      </c>
      <c r="E104" s="412">
        <v>15</v>
      </c>
      <c r="F104" s="413">
        <v>3</v>
      </c>
      <c r="G104" s="357">
        <v>11</v>
      </c>
      <c r="H104" s="105" t="s">
        <v>491</v>
      </c>
      <c r="I104" s="415">
        <v>1</v>
      </c>
      <c r="J104" s="267" t="s">
        <v>491</v>
      </c>
    </row>
    <row r="105" spans="1:10" s="1" customFormat="1" ht="10.5" customHeight="1">
      <c r="A105" s="332">
        <v>417</v>
      </c>
      <c r="B105" s="1" t="s">
        <v>731</v>
      </c>
      <c r="C105" s="24"/>
      <c r="D105" s="28" t="s">
        <v>452</v>
      </c>
      <c r="E105" s="412">
        <v>5</v>
      </c>
      <c r="F105" s="413">
        <v>1</v>
      </c>
      <c r="G105" s="357">
        <v>4</v>
      </c>
      <c r="H105" s="105" t="s">
        <v>491</v>
      </c>
      <c r="I105" s="267" t="s">
        <v>491</v>
      </c>
      <c r="J105" s="267" t="s">
        <v>491</v>
      </c>
    </row>
    <row r="106" spans="1:10" s="1" customFormat="1" ht="10.5" customHeight="1">
      <c r="A106" s="332"/>
      <c r="C106" s="24"/>
      <c r="D106" s="28" t="s">
        <v>453</v>
      </c>
      <c r="E106" s="412">
        <v>3</v>
      </c>
      <c r="F106" s="413">
        <v>1</v>
      </c>
      <c r="G106" s="357">
        <v>2</v>
      </c>
      <c r="H106" s="105" t="s">
        <v>491</v>
      </c>
      <c r="I106" s="267" t="s">
        <v>491</v>
      </c>
      <c r="J106" s="267" t="s">
        <v>491</v>
      </c>
    </row>
    <row r="107" spans="1:10" s="1" customFormat="1" ht="10.5" customHeight="1">
      <c r="A107" s="332">
        <v>420</v>
      </c>
      <c r="B107" s="1" t="s">
        <v>732</v>
      </c>
      <c r="C107" s="24"/>
      <c r="D107" s="28" t="s">
        <v>452</v>
      </c>
      <c r="E107" s="412">
        <v>5</v>
      </c>
      <c r="F107" s="413">
        <v>2</v>
      </c>
      <c r="G107" s="357">
        <v>2</v>
      </c>
      <c r="H107" s="105" t="s">
        <v>491</v>
      </c>
      <c r="I107" s="415">
        <v>1</v>
      </c>
      <c r="J107" s="267" t="s">
        <v>491</v>
      </c>
    </row>
    <row r="108" spans="1:10" s="1" customFormat="1" ht="10.5" customHeight="1">
      <c r="A108" s="332"/>
      <c r="C108" s="24"/>
      <c r="D108" s="28" t="s">
        <v>453</v>
      </c>
      <c r="E108" s="412">
        <v>3</v>
      </c>
      <c r="F108" s="413">
        <v>1</v>
      </c>
      <c r="G108" s="357">
        <v>2</v>
      </c>
      <c r="H108" s="105" t="s">
        <v>491</v>
      </c>
      <c r="I108" s="267" t="s">
        <v>491</v>
      </c>
      <c r="J108" s="267" t="s">
        <v>491</v>
      </c>
    </row>
    <row r="109" spans="1:4" s="1" customFormat="1" ht="10.5" customHeight="1">
      <c r="A109" s="332">
        <v>422</v>
      </c>
      <c r="B109" s="1" t="s">
        <v>733</v>
      </c>
      <c r="C109" s="24"/>
      <c r="D109" s="225"/>
    </row>
    <row r="110" spans="1:10" s="1" customFormat="1" ht="10.5" customHeight="1">
      <c r="A110" s="332"/>
      <c r="C110" s="24" t="s">
        <v>734</v>
      </c>
      <c r="D110" s="28" t="s">
        <v>452</v>
      </c>
      <c r="E110" s="412">
        <v>9</v>
      </c>
      <c r="F110" s="413">
        <v>2</v>
      </c>
      <c r="G110" s="357">
        <v>7</v>
      </c>
      <c r="H110" s="105" t="s">
        <v>491</v>
      </c>
      <c r="I110" s="267" t="s">
        <v>491</v>
      </c>
      <c r="J110" s="267" t="s">
        <v>491</v>
      </c>
    </row>
    <row r="111" spans="1:10" s="1" customFormat="1" ht="10.5" customHeight="1">
      <c r="A111" s="332"/>
      <c r="C111" s="24" t="s">
        <v>735</v>
      </c>
      <c r="D111" s="28" t="s">
        <v>453</v>
      </c>
      <c r="E111" s="412">
        <v>8</v>
      </c>
      <c r="F111" s="413">
        <v>2</v>
      </c>
      <c r="G111" s="357">
        <v>6</v>
      </c>
      <c r="H111" s="105" t="s">
        <v>491</v>
      </c>
      <c r="I111" s="267" t="s">
        <v>491</v>
      </c>
      <c r="J111" s="267" t="s">
        <v>491</v>
      </c>
    </row>
    <row r="112" spans="1:10" s="1" customFormat="1" ht="10.5" customHeight="1">
      <c r="A112" s="332">
        <v>425</v>
      </c>
      <c r="B112" s="1" t="s">
        <v>736</v>
      </c>
      <c r="C112" s="24"/>
      <c r="D112" s="28" t="s">
        <v>452</v>
      </c>
      <c r="E112" s="412">
        <v>7</v>
      </c>
      <c r="F112" s="413">
        <v>4</v>
      </c>
      <c r="G112" s="357">
        <v>3</v>
      </c>
      <c r="H112" s="105" t="s">
        <v>491</v>
      </c>
      <c r="I112" s="267" t="s">
        <v>491</v>
      </c>
      <c r="J112" s="267" t="s">
        <v>491</v>
      </c>
    </row>
    <row r="113" spans="1:10" s="1" customFormat="1" ht="10.5" customHeight="1">
      <c r="A113" s="332"/>
      <c r="C113" s="24"/>
      <c r="D113" s="28" t="s">
        <v>453</v>
      </c>
      <c r="E113" s="412">
        <v>7</v>
      </c>
      <c r="F113" s="413">
        <v>4</v>
      </c>
      <c r="G113" s="357">
        <v>3</v>
      </c>
      <c r="H113" s="105" t="s">
        <v>491</v>
      </c>
      <c r="I113" s="267" t="s">
        <v>491</v>
      </c>
      <c r="J113" s="267" t="s">
        <v>491</v>
      </c>
    </row>
    <row r="114" spans="1:10" s="1" customFormat="1" ht="10.5" customHeight="1">
      <c r="A114" s="332">
        <v>426</v>
      </c>
      <c r="B114" s="1" t="s">
        <v>737</v>
      </c>
      <c r="C114" s="24"/>
      <c r="D114" s="28" t="s">
        <v>452</v>
      </c>
      <c r="E114" s="412">
        <v>39</v>
      </c>
      <c r="F114" s="413">
        <v>7</v>
      </c>
      <c r="G114" s="357">
        <v>32</v>
      </c>
      <c r="H114" s="105" t="s">
        <v>491</v>
      </c>
      <c r="I114" s="267" t="s">
        <v>491</v>
      </c>
      <c r="J114" s="267" t="s">
        <v>491</v>
      </c>
    </row>
    <row r="115" spans="1:10" s="1" customFormat="1" ht="10.5" customHeight="1">
      <c r="A115" s="332"/>
      <c r="C115" s="24"/>
      <c r="D115" s="28" t="s">
        <v>453</v>
      </c>
      <c r="E115" s="412">
        <v>27</v>
      </c>
      <c r="F115" s="413">
        <v>6</v>
      </c>
      <c r="G115" s="357">
        <v>21</v>
      </c>
      <c r="H115" s="105" t="s">
        <v>491</v>
      </c>
      <c r="I115" s="267" t="s">
        <v>491</v>
      </c>
      <c r="J115" s="267" t="s">
        <v>491</v>
      </c>
    </row>
    <row r="116" spans="1:10" s="1" customFormat="1" ht="10.5" customHeight="1">
      <c r="A116" s="332">
        <v>427</v>
      </c>
      <c r="B116" s="1" t="s">
        <v>738</v>
      </c>
      <c r="C116" s="24"/>
      <c r="D116" s="28" t="s">
        <v>452</v>
      </c>
      <c r="E116" s="412">
        <v>26</v>
      </c>
      <c r="F116" s="413">
        <v>13</v>
      </c>
      <c r="G116" s="357">
        <v>13</v>
      </c>
      <c r="H116" s="105" t="s">
        <v>491</v>
      </c>
      <c r="I116" s="267" t="s">
        <v>491</v>
      </c>
      <c r="J116" s="267" t="s">
        <v>491</v>
      </c>
    </row>
    <row r="117" spans="1:10" s="1" customFormat="1" ht="10.5" customHeight="1">
      <c r="A117" s="332"/>
      <c r="C117" s="24"/>
      <c r="D117" s="28" t="s">
        <v>453</v>
      </c>
      <c r="E117" s="412">
        <v>19</v>
      </c>
      <c r="F117" s="413">
        <v>10</v>
      </c>
      <c r="G117" s="357">
        <v>9</v>
      </c>
      <c r="H117" s="105" t="s">
        <v>491</v>
      </c>
      <c r="I117" s="267" t="s">
        <v>491</v>
      </c>
      <c r="J117" s="267" t="s">
        <v>491</v>
      </c>
    </row>
    <row r="118" spans="1:10" s="1" customFormat="1" ht="10.5" customHeight="1">
      <c r="A118" s="332">
        <v>428</v>
      </c>
      <c r="B118" s="1" t="s">
        <v>739</v>
      </c>
      <c r="C118" s="24"/>
      <c r="D118" s="28" t="s">
        <v>452</v>
      </c>
      <c r="E118" s="412">
        <v>29</v>
      </c>
      <c r="F118" s="413">
        <v>7</v>
      </c>
      <c r="G118" s="357">
        <v>20</v>
      </c>
      <c r="H118" s="105" t="s">
        <v>491</v>
      </c>
      <c r="I118" s="415">
        <v>2</v>
      </c>
      <c r="J118" s="267" t="s">
        <v>491</v>
      </c>
    </row>
    <row r="119" spans="1:10" s="1" customFormat="1" ht="10.5" customHeight="1">
      <c r="A119" s="332"/>
      <c r="C119" s="24"/>
      <c r="D119" s="28" t="s">
        <v>453</v>
      </c>
      <c r="E119" s="412">
        <v>22</v>
      </c>
      <c r="F119" s="413">
        <v>6</v>
      </c>
      <c r="G119" s="402">
        <v>14</v>
      </c>
      <c r="H119" s="105" t="s">
        <v>491</v>
      </c>
      <c r="I119" s="415">
        <v>2</v>
      </c>
      <c r="J119" s="267" t="s">
        <v>491</v>
      </c>
    </row>
    <row r="120" spans="1:10" s="1" customFormat="1" ht="10.5" customHeight="1">
      <c r="A120" s="339"/>
      <c r="B120" s="2" t="s">
        <v>740</v>
      </c>
      <c r="C120" s="226"/>
      <c r="D120" s="35" t="s">
        <v>452</v>
      </c>
      <c r="E120" s="416">
        <v>18307</v>
      </c>
      <c r="F120" s="417">
        <v>4805</v>
      </c>
      <c r="G120" s="418">
        <v>13496</v>
      </c>
      <c r="H120" s="419">
        <v>95</v>
      </c>
      <c r="I120" s="420">
        <v>6</v>
      </c>
      <c r="J120" s="409" t="s">
        <v>491</v>
      </c>
    </row>
    <row r="121" spans="1:10" s="1" customFormat="1" ht="10.5" customHeight="1">
      <c r="A121" s="339"/>
      <c r="B121" s="2"/>
      <c r="C121" s="2"/>
      <c r="D121" s="35" t="s">
        <v>453</v>
      </c>
      <c r="E121" s="416">
        <v>15413</v>
      </c>
      <c r="F121" s="417">
        <v>4125</v>
      </c>
      <c r="G121" s="418">
        <v>11285</v>
      </c>
      <c r="H121" s="419">
        <v>72</v>
      </c>
      <c r="I121" s="420">
        <v>3</v>
      </c>
      <c r="J121" s="409" t="s">
        <v>491</v>
      </c>
    </row>
    <row r="122" spans="1:10" s="1" customFormat="1" ht="9.75" customHeight="1">
      <c r="A122" s="339"/>
      <c r="B122" s="2"/>
      <c r="C122" s="226"/>
      <c r="D122" s="35"/>
      <c r="E122" s="416"/>
      <c r="F122" s="417"/>
      <c r="G122" s="416"/>
      <c r="H122" s="421"/>
      <c r="I122" s="420"/>
      <c r="J122" s="422"/>
    </row>
    <row r="123" spans="1:10" s="1" customFormat="1" ht="10.5" customHeight="1">
      <c r="A123" s="332">
        <v>501</v>
      </c>
      <c r="B123" s="1" t="s">
        <v>741</v>
      </c>
      <c r="C123" s="24"/>
      <c r="D123" s="28" t="s">
        <v>452</v>
      </c>
      <c r="E123" s="412">
        <v>6</v>
      </c>
      <c r="F123" s="413">
        <v>5</v>
      </c>
      <c r="G123" s="412">
        <v>1</v>
      </c>
      <c r="H123" s="105" t="s">
        <v>491</v>
      </c>
      <c r="I123" s="267" t="s">
        <v>491</v>
      </c>
      <c r="J123" s="267" t="s">
        <v>491</v>
      </c>
    </row>
    <row r="124" spans="1:10" s="1" customFormat="1" ht="10.5" customHeight="1">
      <c r="A124" s="332"/>
      <c r="C124" s="24"/>
      <c r="D124" s="28" t="s">
        <v>453</v>
      </c>
      <c r="E124" s="412">
        <v>4</v>
      </c>
      <c r="F124" s="413">
        <v>3</v>
      </c>
      <c r="G124" s="412">
        <v>1</v>
      </c>
      <c r="H124" s="105" t="s">
        <v>491</v>
      </c>
      <c r="I124" s="267" t="s">
        <v>491</v>
      </c>
      <c r="J124" s="267" t="s">
        <v>491</v>
      </c>
    </row>
    <row r="125" spans="1:10" s="1" customFormat="1" ht="10.5" customHeight="1">
      <c r="A125" s="332">
        <v>503</v>
      </c>
      <c r="B125" s="1" t="s">
        <v>742</v>
      </c>
      <c r="C125" s="24"/>
      <c r="D125" s="28" t="s">
        <v>452</v>
      </c>
      <c r="E125" s="412">
        <v>1</v>
      </c>
      <c r="F125" s="195" t="s">
        <v>491</v>
      </c>
      <c r="G125" s="412">
        <v>1</v>
      </c>
      <c r="H125" s="105" t="s">
        <v>491</v>
      </c>
      <c r="I125" s="267" t="s">
        <v>491</v>
      </c>
      <c r="J125" s="267" t="s">
        <v>491</v>
      </c>
    </row>
    <row r="126" spans="1:10" s="1" customFormat="1" ht="10.5" customHeight="1">
      <c r="A126" s="332"/>
      <c r="C126" s="24"/>
      <c r="D126" s="28" t="s">
        <v>453</v>
      </c>
      <c r="E126" s="412">
        <v>1</v>
      </c>
      <c r="F126" s="195" t="s">
        <v>491</v>
      </c>
      <c r="G126" s="412">
        <v>1</v>
      </c>
      <c r="H126" s="105" t="s">
        <v>491</v>
      </c>
      <c r="I126" s="267" t="s">
        <v>491</v>
      </c>
      <c r="J126" s="267" t="s">
        <v>491</v>
      </c>
    </row>
    <row r="127" spans="1:10" s="1" customFormat="1" ht="10.5" customHeight="1">
      <c r="A127" s="332">
        <v>504</v>
      </c>
      <c r="B127" s="1" t="s">
        <v>743</v>
      </c>
      <c r="C127" s="24"/>
      <c r="D127" s="28" t="s">
        <v>452</v>
      </c>
      <c r="E127" s="412">
        <v>415</v>
      </c>
      <c r="F127" s="413">
        <v>222</v>
      </c>
      <c r="G127" s="412">
        <v>173</v>
      </c>
      <c r="H127" s="105" t="s">
        <v>491</v>
      </c>
      <c r="I127" s="415">
        <v>20</v>
      </c>
      <c r="J127" s="267" t="s">
        <v>491</v>
      </c>
    </row>
    <row r="128" spans="1:10" s="1" customFormat="1" ht="10.5" customHeight="1">
      <c r="A128" s="332"/>
      <c r="C128" s="24"/>
      <c r="D128" s="28" t="s">
        <v>453</v>
      </c>
      <c r="E128" s="412">
        <v>372</v>
      </c>
      <c r="F128" s="413">
        <v>204</v>
      </c>
      <c r="G128" s="412">
        <v>160</v>
      </c>
      <c r="H128" s="105" t="s">
        <v>491</v>
      </c>
      <c r="I128" s="415">
        <v>8</v>
      </c>
      <c r="J128" s="267" t="s">
        <v>491</v>
      </c>
    </row>
    <row r="129" spans="1:10" s="1" customFormat="1" ht="10.5" customHeight="1">
      <c r="A129" s="332">
        <v>505</v>
      </c>
      <c r="B129" s="1" t="s">
        <v>643</v>
      </c>
      <c r="C129" s="24"/>
      <c r="D129" s="28" t="s">
        <v>452</v>
      </c>
      <c r="E129" s="412">
        <v>13</v>
      </c>
      <c r="F129" s="413">
        <v>8</v>
      </c>
      <c r="G129" s="412">
        <v>5</v>
      </c>
      <c r="H129" s="105" t="s">
        <v>491</v>
      </c>
      <c r="I129" s="267" t="s">
        <v>491</v>
      </c>
      <c r="J129" s="267" t="s">
        <v>491</v>
      </c>
    </row>
    <row r="130" spans="1:10" s="1" customFormat="1" ht="10.5" customHeight="1">
      <c r="A130" s="332"/>
      <c r="C130" s="24"/>
      <c r="D130" s="28" t="s">
        <v>453</v>
      </c>
      <c r="E130" s="412">
        <v>6</v>
      </c>
      <c r="F130" s="413">
        <v>3</v>
      </c>
      <c r="G130" s="412">
        <v>3</v>
      </c>
      <c r="H130" s="105" t="s">
        <v>491</v>
      </c>
      <c r="I130" s="267" t="s">
        <v>491</v>
      </c>
      <c r="J130" s="267" t="s">
        <v>491</v>
      </c>
    </row>
    <row r="131" spans="1:10" ht="10.5" customHeight="1">
      <c r="A131" s="332">
        <v>507</v>
      </c>
      <c r="B131" s="58" t="s">
        <v>744</v>
      </c>
      <c r="C131" s="364"/>
      <c r="D131" s="28" t="s">
        <v>452</v>
      </c>
      <c r="E131" s="412">
        <v>25</v>
      </c>
      <c r="F131" s="413">
        <v>9</v>
      </c>
      <c r="G131" s="412">
        <v>16</v>
      </c>
      <c r="H131" s="105" t="s">
        <v>491</v>
      </c>
      <c r="I131" s="267" t="s">
        <v>491</v>
      </c>
      <c r="J131" s="267" t="s">
        <v>491</v>
      </c>
    </row>
    <row r="132" spans="1:10" ht="10.5" customHeight="1">
      <c r="A132" s="332"/>
      <c r="B132" s="58"/>
      <c r="C132" s="364" t="s">
        <v>745</v>
      </c>
      <c r="D132" s="28" t="s">
        <v>453</v>
      </c>
      <c r="E132" s="412">
        <v>24</v>
      </c>
      <c r="F132" s="413">
        <v>8</v>
      </c>
      <c r="G132" s="412">
        <v>16</v>
      </c>
      <c r="H132" s="105" t="s">
        <v>491</v>
      </c>
      <c r="I132" s="267" t="s">
        <v>491</v>
      </c>
      <c r="J132" s="267" t="s">
        <v>491</v>
      </c>
    </row>
    <row r="133" spans="1:10" ht="10.5" customHeight="1">
      <c r="A133" s="332">
        <v>508</v>
      </c>
      <c r="B133" s="58" t="s">
        <v>746</v>
      </c>
      <c r="C133" s="364"/>
      <c r="D133" s="28" t="s">
        <v>452</v>
      </c>
      <c r="E133" s="412">
        <v>18</v>
      </c>
      <c r="F133" s="413">
        <v>10</v>
      </c>
      <c r="G133" s="412">
        <v>8</v>
      </c>
      <c r="H133" s="105" t="s">
        <v>491</v>
      </c>
      <c r="I133" s="267" t="s">
        <v>491</v>
      </c>
      <c r="J133" s="267" t="s">
        <v>491</v>
      </c>
    </row>
    <row r="134" spans="1:10" ht="10.5" customHeight="1">
      <c r="A134" s="332"/>
      <c r="B134" s="58"/>
      <c r="C134" s="364" t="s">
        <v>747</v>
      </c>
      <c r="D134" s="28" t="s">
        <v>453</v>
      </c>
      <c r="E134" s="412">
        <v>17</v>
      </c>
      <c r="F134" s="413">
        <v>9</v>
      </c>
      <c r="G134" s="412">
        <v>8</v>
      </c>
      <c r="H134" s="105" t="s">
        <v>491</v>
      </c>
      <c r="I134" s="267" t="s">
        <v>491</v>
      </c>
      <c r="J134" s="267" t="s">
        <v>491</v>
      </c>
    </row>
    <row r="135" spans="1:10" ht="10.5" customHeight="1">
      <c r="A135" s="332">
        <v>509</v>
      </c>
      <c r="B135" s="58" t="s">
        <v>748</v>
      </c>
      <c r="C135" s="364"/>
      <c r="D135" s="28" t="s">
        <v>452</v>
      </c>
      <c r="E135" s="412">
        <v>12</v>
      </c>
      <c r="F135" s="413">
        <v>4</v>
      </c>
      <c r="G135" s="412">
        <v>8</v>
      </c>
      <c r="H135" s="105" t="s">
        <v>491</v>
      </c>
      <c r="I135" s="267" t="s">
        <v>491</v>
      </c>
      <c r="J135" s="267" t="s">
        <v>491</v>
      </c>
    </row>
    <row r="136" spans="1:10" ht="10.5" customHeight="1">
      <c r="A136" s="332"/>
      <c r="B136" s="58"/>
      <c r="C136" s="364" t="s">
        <v>745</v>
      </c>
      <c r="D136" s="28" t="s">
        <v>453</v>
      </c>
      <c r="E136" s="412">
        <v>12</v>
      </c>
      <c r="F136" s="413">
        <v>4</v>
      </c>
      <c r="G136" s="412">
        <v>8</v>
      </c>
      <c r="H136" s="105" t="s">
        <v>491</v>
      </c>
      <c r="I136" s="267" t="s">
        <v>491</v>
      </c>
      <c r="J136" s="267" t="s">
        <v>491</v>
      </c>
    </row>
    <row r="137" spans="1:10" ht="10.5" customHeight="1">
      <c r="A137" s="332">
        <v>510</v>
      </c>
      <c r="B137" s="58" t="s">
        <v>749</v>
      </c>
      <c r="C137" s="364"/>
      <c r="D137" s="28" t="s">
        <v>452</v>
      </c>
      <c r="E137" s="423" t="s">
        <v>491</v>
      </c>
      <c r="F137" s="195" t="s">
        <v>491</v>
      </c>
      <c r="G137" s="423" t="s">
        <v>491</v>
      </c>
      <c r="H137" s="105" t="s">
        <v>491</v>
      </c>
      <c r="I137" s="267" t="s">
        <v>491</v>
      </c>
      <c r="J137" s="267" t="s">
        <v>491</v>
      </c>
    </row>
    <row r="138" spans="1:10" ht="10.5" customHeight="1">
      <c r="A138" s="332"/>
      <c r="B138" s="58"/>
      <c r="C138" s="364"/>
      <c r="D138" s="28" t="s">
        <v>453</v>
      </c>
      <c r="E138" s="423" t="s">
        <v>491</v>
      </c>
      <c r="F138" s="195" t="s">
        <v>491</v>
      </c>
      <c r="G138" s="423" t="s">
        <v>491</v>
      </c>
      <c r="H138" s="105" t="s">
        <v>491</v>
      </c>
      <c r="I138" s="267" t="s">
        <v>491</v>
      </c>
      <c r="J138" s="267" t="s">
        <v>491</v>
      </c>
    </row>
    <row r="139" spans="1:10" ht="10.5" customHeight="1">
      <c r="A139" s="332">
        <v>511</v>
      </c>
      <c r="B139" s="58" t="s">
        <v>750</v>
      </c>
      <c r="C139" s="364"/>
      <c r="D139" s="28" t="s">
        <v>452</v>
      </c>
      <c r="E139" s="423" t="s">
        <v>491</v>
      </c>
      <c r="F139" s="195" t="s">
        <v>491</v>
      </c>
      <c r="G139" s="423" t="s">
        <v>491</v>
      </c>
      <c r="H139" s="105" t="s">
        <v>491</v>
      </c>
      <c r="I139" s="267" t="s">
        <v>491</v>
      </c>
      <c r="J139" s="267" t="s">
        <v>491</v>
      </c>
    </row>
    <row r="140" spans="1:10" ht="10.5" customHeight="1">
      <c r="A140" s="332"/>
      <c r="B140" s="58"/>
      <c r="C140" s="364"/>
      <c r="D140" s="28" t="s">
        <v>453</v>
      </c>
      <c r="E140" s="423" t="s">
        <v>491</v>
      </c>
      <c r="F140" s="195" t="s">
        <v>491</v>
      </c>
      <c r="G140" s="423" t="s">
        <v>491</v>
      </c>
      <c r="H140" s="105" t="s">
        <v>491</v>
      </c>
      <c r="I140" s="267" t="s">
        <v>491</v>
      </c>
      <c r="J140" s="267" t="s">
        <v>491</v>
      </c>
    </row>
    <row r="141" spans="1:10" ht="10.5" customHeight="1">
      <c r="A141" s="365"/>
      <c r="B141" s="65" t="s">
        <v>751</v>
      </c>
      <c r="C141" s="366"/>
      <c r="D141" s="82" t="s">
        <v>452</v>
      </c>
      <c r="E141" s="416">
        <v>490</v>
      </c>
      <c r="F141" s="417">
        <v>258</v>
      </c>
      <c r="G141" s="416">
        <v>212</v>
      </c>
      <c r="H141" s="424" t="s">
        <v>491</v>
      </c>
      <c r="I141" s="420">
        <v>20</v>
      </c>
      <c r="J141" s="409" t="s">
        <v>491</v>
      </c>
    </row>
    <row r="142" spans="1:10" ht="10.5" customHeight="1">
      <c r="A142" s="365"/>
      <c r="B142" s="65" t="s">
        <v>302</v>
      </c>
      <c r="C142" s="2"/>
      <c r="D142" s="82" t="s">
        <v>453</v>
      </c>
      <c r="E142" s="416">
        <v>436</v>
      </c>
      <c r="F142" s="417">
        <v>231</v>
      </c>
      <c r="G142" s="416">
        <v>197</v>
      </c>
      <c r="H142" s="424" t="s">
        <v>491</v>
      </c>
      <c r="I142" s="420">
        <v>8</v>
      </c>
      <c r="J142" s="409" t="s">
        <v>491</v>
      </c>
    </row>
    <row r="143" spans="1:10" ht="9.75" customHeight="1">
      <c r="A143" s="365"/>
      <c r="B143" s="65"/>
      <c r="C143" s="366"/>
      <c r="D143" s="82"/>
      <c r="E143" s="416"/>
      <c r="F143" s="413"/>
      <c r="G143" s="416"/>
      <c r="H143" s="421"/>
      <c r="I143" s="420"/>
      <c r="J143" s="267"/>
    </row>
    <row r="144" spans="1:10" ht="10.5" customHeight="1">
      <c r="A144" s="332">
        <v>601</v>
      </c>
      <c r="B144" s="58" t="s">
        <v>752</v>
      </c>
      <c r="C144" s="364"/>
      <c r="D144" s="28" t="s">
        <v>452</v>
      </c>
      <c r="E144" s="412">
        <v>26</v>
      </c>
      <c r="F144" s="413">
        <v>14</v>
      </c>
      <c r="G144" s="412">
        <v>12</v>
      </c>
      <c r="H144" s="105" t="s">
        <v>491</v>
      </c>
      <c r="I144" s="267" t="s">
        <v>491</v>
      </c>
      <c r="J144" s="267" t="s">
        <v>491</v>
      </c>
    </row>
    <row r="145" spans="1:10" ht="10.5" customHeight="1">
      <c r="A145" s="332"/>
      <c r="B145" s="58"/>
      <c r="C145" s="364"/>
      <c r="D145" s="28" t="s">
        <v>453</v>
      </c>
      <c r="E145" s="412">
        <v>20</v>
      </c>
      <c r="F145" s="413">
        <v>9</v>
      </c>
      <c r="G145" s="412">
        <v>11</v>
      </c>
      <c r="H145" s="105" t="s">
        <v>491</v>
      </c>
      <c r="I145" s="267" t="s">
        <v>491</v>
      </c>
      <c r="J145" s="267" t="s">
        <v>491</v>
      </c>
    </row>
    <row r="146" spans="1:10" ht="10.5" customHeight="1">
      <c r="A146" s="332">
        <v>603</v>
      </c>
      <c r="B146" s="58" t="s">
        <v>753</v>
      </c>
      <c r="C146" s="364"/>
      <c r="D146" s="28" t="s">
        <v>452</v>
      </c>
      <c r="E146" s="412">
        <v>84</v>
      </c>
      <c r="F146" s="413">
        <v>14</v>
      </c>
      <c r="G146" s="412">
        <v>69</v>
      </c>
      <c r="H146" s="414">
        <v>1</v>
      </c>
      <c r="I146" s="415">
        <v>1</v>
      </c>
      <c r="J146" s="267" t="s">
        <v>491</v>
      </c>
    </row>
    <row r="147" spans="1:10" ht="10.5" customHeight="1">
      <c r="A147" s="332"/>
      <c r="B147" s="58"/>
      <c r="C147" s="364"/>
      <c r="D147" s="28" t="s">
        <v>453</v>
      </c>
      <c r="E147" s="412">
        <v>69</v>
      </c>
      <c r="F147" s="413">
        <v>14</v>
      </c>
      <c r="G147" s="412">
        <v>54</v>
      </c>
      <c r="H147" s="414">
        <v>1</v>
      </c>
      <c r="I147" s="415">
        <v>1</v>
      </c>
      <c r="J147" s="267" t="s">
        <v>491</v>
      </c>
    </row>
    <row r="148" spans="1:10" ht="10.5" customHeight="1">
      <c r="A148" s="332">
        <v>604</v>
      </c>
      <c r="B148" s="58" t="s">
        <v>754</v>
      </c>
      <c r="C148" s="364"/>
      <c r="D148" s="28" t="s">
        <v>452</v>
      </c>
      <c r="E148" s="412">
        <v>707</v>
      </c>
      <c r="F148" s="413">
        <v>458</v>
      </c>
      <c r="G148" s="412">
        <v>248</v>
      </c>
      <c r="H148" s="414">
        <v>1</v>
      </c>
      <c r="I148" s="415">
        <v>1</v>
      </c>
      <c r="J148" s="267" t="s">
        <v>491</v>
      </c>
    </row>
    <row r="149" spans="1:10" ht="10.5" customHeight="1">
      <c r="A149" s="332"/>
      <c r="B149" s="58"/>
      <c r="C149" s="364"/>
      <c r="D149" s="28" t="s">
        <v>453</v>
      </c>
      <c r="E149" s="412">
        <v>664</v>
      </c>
      <c r="F149" s="413">
        <v>439</v>
      </c>
      <c r="G149" s="412">
        <v>225</v>
      </c>
      <c r="H149" s="105" t="s">
        <v>491</v>
      </c>
      <c r="I149" s="267" t="s">
        <v>491</v>
      </c>
      <c r="J149" s="267" t="s">
        <v>491</v>
      </c>
    </row>
    <row r="150" spans="1:10" ht="10.5" customHeight="1">
      <c r="A150" s="332">
        <v>606</v>
      </c>
      <c r="B150" s="58" t="s">
        <v>755</v>
      </c>
      <c r="C150" s="364"/>
      <c r="D150" s="28" t="s">
        <v>452</v>
      </c>
      <c r="E150" s="412">
        <v>17</v>
      </c>
      <c r="F150" s="413">
        <v>4</v>
      </c>
      <c r="G150" s="412">
        <v>11</v>
      </c>
      <c r="H150" s="105" t="s">
        <v>491</v>
      </c>
      <c r="I150" s="415">
        <v>2</v>
      </c>
      <c r="J150" s="267" t="s">
        <v>491</v>
      </c>
    </row>
    <row r="151" spans="1:10" ht="10.5" customHeight="1">
      <c r="A151" s="332"/>
      <c r="B151" s="58"/>
      <c r="C151" s="364" t="s">
        <v>756</v>
      </c>
      <c r="D151" s="28" t="s">
        <v>453</v>
      </c>
      <c r="E151" s="412">
        <v>14</v>
      </c>
      <c r="F151" s="413">
        <v>2</v>
      </c>
      <c r="G151" s="412">
        <v>10</v>
      </c>
      <c r="H151" s="105" t="s">
        <v>491</v>
      </c>
      <c r="I151" s="415">
        <v>2</v>
      </c>
      <c r="J151" s="267" t="s">
        <v>491</v>
      </c>
    </row>
    <row r="152" spans="1:10" ht="10.5" customHeight="1">
      <c r="A152" s="332">
        <v>608</v>
      </c>
      <c r="B152" s="58" t="s">
        <v>757</v>
      </c>
      <c r="C152" s="364"/>
      <c r="D152" s="59" t="s">
        <v>452</v>
      </c>
      <c r="E152" s="412">
        <v>49</v>
      </c>
      <c r="F152" s="413">
        <v>1</v>
      </c>
      <c r="G152" s="412">
        <v>48</v>
      </c>
      <c r="H152" s="414">
        <v>1</v>
      </c>
      <c r="I152" s="267" t="s">
        <v>491</v>
      </c>
      <c r="J152" s="267" t="s">
        <v>491</v>
      </c>
    </row>
    <row r="153" spans="1:10" ht="10.5" customHeight="1">
      <c r="A153" s="332"/>
      <c r="B153" s="58"/>
      <c r="C153" s="364"/>
      <c r="D153" s="59" t="s">
        <v>453</v>
      </c>
      <c r="E153" s="412">
        <v>21</v>
      </c>
      <c r="F153" s="413">
        <v>1</v>
      </c>
      <c r="G153" s="412">
        <v>20</v>
      </c>
      <c r="H153" s="414">
        <v>1</v>
      </c>
      <c r="I153" s="267" t="s">
        <v>491</v>
      </c>
      <c r="J153" s="267" t="s">
        <v>491</v>
      </c>
    </row>
    <row r="154" spans="1:10" ht="10.5" customHeight="1">
      <c r="A154" s="332">
        <v>610</v>
      </c>
      <c r="B154" s="58" t="s">
        <v>758</v>
      </c>
      <c r="C154" s="364"/>
      <c r="D154" s="59" t="s">
        <v>452</v>
      </c>
      <c r="E154" s="412">
        <v>31</v>
      </c>
      <c r="F154" s="195" t="s">
        <v>491</v>
      </c>
      <c r="G154" s="412">
        <v>31</v>
      </c>
      <c r="H154" s="105" t="s">
        <v>491</v>
      </c>
      <c r="I154" s="267" t="s">
        <v>491</v>
      </c>
      <c r="J154" s="267" t="s">
        <v>491</v>
      </c>
    </row>
    <row r="155" spans="1:10" ht="10.5" customHeight="1">
      <c r="A155" s="332"/>
      <c r="D155" s="59" t="s">
        <v>453</v>
      </c>
      <c r="E155" s="412">
        <v>31</v>
      </c>
      <c r="F155" s="195" t="s">
        <v>491</v>
      </c>
      <c r="G155" s="412">
        <v>31</v>
      </c>
      <c r="H155" s="105" t="s">
        <v>491</v>
      </c>
      <c r="I155" s="267" t="s">
        <v>491</v>
      </c>
      <c r="J155" s="267" t="s">
        <v>491</v>
      </c>
    </row>
    <row r="156" ht="10.5" customHeight="1"/>
    <row r="157" ht="10.5" customHeight="1"/>
    <row r="158" spans="11:16" ht="10.5" customHeight="1">
      <c r="K158" s="1"/>
      <c r="L158" s="1"/>
      <c r="M158" s="1"/>
      <c r="N158" s="1"/>
      <c r="O158" s="1"/>
      <c r="P158" s="1"/>
    </row>
    <row r="159" spans="1:16" ht="10.5" customHeight="1">
      <c r="A159" s="4" t="str">
        <f>"- 31 -"</f>
        <v>- 31 -</v>
      </c>
      <c r="B159" s="54"/>
      <c r="C159" s="54"/>
      <c r="D159" s="54"/>
      <c r="E159" s="54"/>
      <c r="F159" s="54"/>
      <c r="G159" s="54"/>
      <c r="H159" s="54"/>
      <c r="I159" s="54"/>
      <c r="J159" s="54"/>
      <c r="K159" s="1"/>
      <c r="L159" s="1"/>
      <c r="M159" s="1"/>
      <c r="N159" s="1"/>
      <c r="O159" s="1"/>
      <c r="P159" s="1"/>
    </row>
    <row r="160" spans="11:16" ht="9.75" customHeight="1">
      <c r="K160" s="1"/>
      <c r="L160" s="1"/>
      <c r="M160" s="1"/>
      <c r="N160" s="1"/>
      <c r="O160" s="1"/>
      <c r="P160" s="1"/>
    </row>
    <row r="161" spans="11:16" ht="9.75" customHeight="1">
      <c r="K161" s="1"/>
      <c r="L161" s="1"/>
      <c r="M161" s="1"/>
      <c r="N161" s="1"/>
      <c r="O161" s="1"/>
      <c r="P161" s="1"/>
    </row>
    <row r="162" spans="1:16" ht="12" customHeight="1">
      <c r="A162" s="372" t="s">
        <v>867</v>
      </c>
      <c r="B162" s="22"/>
      <c r="C162" s="22"/>
      <c r="D162" s="22"/>
      <c r="E162" s="54"/>
      <c r="F162" s="54"/>
      <c r="G162" s="54"/>
      <c r="H162" s="54"/>
      <c r="I162" s="54"/>
      <c r="J162" s="54"/>
      <c r="K162" s="1"/>
      <c r="L162" s="1"/>
      <c r="M162" s="1"/>
      <c r="N162" s="1"/>
      <c r="O162" s="1"/>
      <c r="P162" s="1"/>
    </row>
    <row r="163" spans="1:16" s="301" customFormat="1" ht="12" customHeight="1">
      <c r="A163" s="372" t="s">
        <v>868</v>
      </c>
      <c r="B163" s="372"/>
      <c r="C163" s="372"/>
      <c r="D163" s="372"/>
      <c r="E163" s="425"/>
      <c r="F163" s="425"/>
      <c r="G163" s="425"/>
      <c r="H163" s="425"/>
      <c r="I163" s="425"/>
      <c r="J163" s="425"/>
      <c r="K163" s="1"/>
      <c r="L163" s="1"/>
      <c r="M163" s="1"/>
      <c r="N163" s="1"/>
      <c r="O163" s="1"/>
      <c r="P163" s="1"/>
    </row>
    <row r="164" spans="1:16" ht="12" customHeight="1" thickBot="1">
      <c r="A164" s="23"/>
      <c r="B164" s="23"/>
      <c r="C164" s="23"/>
      <c r="D164" s="23"/>
      <c r="E164" s="230"/>
      <c r="F164" s="230"/>
      <c r="G164" s="230"/>
      <c r="H164" s="230"/>
      <c r="I164" s="230"/>
      <c r="J164" s="230"/>
      <c r="K164" s="1"/>
      <c r="L164" s="1"/>
      <c r="M164" s="1"/>
      <c r="N164" s="1"/>
      <c r="O164" s="1"/>
      <c r="P164" s="1"/>
    </row>
    <row r="165" spans="1:13" s="1" customFormat="1" ht="9.75" customHeight="1">
      <c r="A165" s="743" t="s">
        <v>680</v>
      </c>
      <c r="B165" s="770" t="s">
        <v>857</v>
      </c>
      <c r="C165" s="724"/>
      <c r="D165" s="725"/>
      <c r="E165" s="767" t="s">
        <v>439</v>
      </c>
      <c r="F165" s="769" t="s">
        <v>858</v>
      </c>
      <c r="G165" s="107"/>
      <c r="H165" s="317"/>
      <c r="I165" s="107"/>
      <c r="J165" s="107"/>
      <c r="K165" s="123"/>
      <c r="L165" s="27"/>
      <c r="M165" s="27"/>
    </row>
    <row r="166" spans="1:13" s="1" customFormat="1" ht="7.5" customHeight="1">
      <c r="A166" s="744"/>
      <c r="B166" s="763"/>
      <c r="C166" s="726"/>
      <c r="D166" s="727"/>
      <c r="E166" s="765"/>
      <c r="F166" s="761"/>
      <c r="G166" s="107"/>
      <c r="H166" s="399"/>
      <c r="I166" s="315"/>
      <c r="J166" s="315"/>
      <c r="K166" s="24"/>
      <c r="L166" s="24"/>
      <c r="M166" s="24"/>
    </row>
    <row r="167" spans="1:13" s="1" customFormat="1" ht="9.75" customHeight="1">
      <c r="A167" s="744"/>
      <c r="B167" s="763"/>
      <c r="C167" s="726"/>
      <c r="D167" s="727"/>
      <c r="E167" s="765"/>
      <c r="F167" s="761"/>
      <c r="G167" s="238"/>
      <c r="H167" s="114" t="s">
        <v>403</v>
      </c>
      <c r="I167" s="400"/>
      <c r="J167" s="115" t="s">
        <v>403</v>
      </c>
      <c r="K167" s="50"/>
      <c r="L167" s="27"/>
      <c r="M167" s="27"/>
    </row>
    <row r="168" spans="1:13" s="1" customFormat="1" ht="9.75" customHeight="1">
      <c r="A168" s="744"/>
      <c r="B168" s="763"/>
      <c r="C168" s="726"/>
      <c r="D168" s="727"/>
      <c r="E168" s="765"/>
      <c r="F168" s="761"/>
      <c r="G168" s="309" t="s">
        <v>859</v>
      </c>
      <c r="H168" s="70" t="s">
        <v>860</v>
      </c>
      <c r="I168" s="309" t="s">
        <v>859</v>
      </c>
      <c r="J168" s="116" t="s">
        <v>860</v>
      </c>
      <c r="K168" s="50"/>
      <c r="L168" s="50"/>
      <c r="M168" s="50"/>
    </row>
    <row r="169" spans="1:13" s="1" customFormat="1" ht="9.75" customHeight="1">
      <c r="A169" s="744"/>
      <c r="B169" s="763"/>
      <c r="C169" s="726"/>
      <c r="D169" s="727"/>
      <c r="E169" s="765"/>
      <c r="F169" s="761"/>
      <c r="G169" s="309" t="s">
        <v>861</v>
      </c>
      <c r="H169" s="70" t="s">
        <v>862</v>
      </c>
      <c r="I169" s="309" t="s">
        <v>861</v>
      </c>
      <c r="J169" s="116" t="s">
        <v>862</v>
      </c>
      <c r="K169" s="50"/>
      <c r="L169" s="50"/>
      <c r="M169" s="50"/>
    </row>
    <row r="170" spans="1:13" s="1" customFormat="1" ht="13.5" customHeight="1" thickBot="1">
      <c r="A170" s="745"/>
      <c r="B170" s="319"/>
      <c r="C170" s="728"/>
      <c r="D170" s="729"/>
      <c r="E170" s="768"/>
      <c r="F170" s="406"/>
      <c r="G170" s="289"/>
      <c r="H170" s="76" t="s">
        <v>863</v>
      </c>
      <c r="I170" s="289"/>
      <c r="J170" s="116" t="s">
        <v>863</v>
      </c>
      <c r="K170" s="50"/>
      <c r="L170" s="50"/>
      <c r="M170" s="50"/>
    </row>
    <row r="171" spans="1:16" ht="9.75" customHeight="1">
      <c r="A171" s="143"/>
      <c r="B171" s="34"/>
      <c r="C171" s="34"/>
      <c r="D171" s="26"/>
      <c r="E171" s="51"/>
      <c r="F171" s="51"/>
      <c r="G171" s="51"/>
      <c r="H171" s="51"/>
      <c r="I171" s="51"/>
      <c r="J171" s="51"/>
      <c r="K171" s="1"/>
      <c r="L171" s="1"/>
      <c r="M171" s="1"/>
      <c r="N171" s="1"/>
      <c r="O171" s="1"/>
      <c r="P171" s="1"/>
    </row>
    <row r="172" spans="1:16" ht="9.75" customHeight="1">
      <c r="A172" s="332">
        <v>618</v>
      </c>
      <c r="B172" s="58" t="s">
        <v>759</v>
      </c>
      <c r="C172" s="364"/>
      <c r="D172" s="59" t="s">
        <v>452</v>
      </c>
      <c r="E172" s="412">
        <v>16</v>
      </c>
      <c r="F172" s="413">
        <v>6</v>
      </c>
      <c r="G172" s="412">
        <v>10</v>
      </c>
      <c r="H172" s="105" t="s">
        <v>491</v>
      </c>
      <c r="I172" s="105" t="s">
        <v>491</v>
      </c>
      <c r="J172" s="105" t="s">
        <v>491</v>
      </c>
      <c r="K172" s="1"/>
      <c r="L172" s="1"/>
      <c r="M172" s="1"/>
      <c r="N172" s="1"/>
      <c r="O172" s="1"/>
      <c r="P172" s="1"/>
    </row>
    <row r="173" spans="1:16" ht="9.75" customHeight="1">
      <c r="A173" s="332"/>
      <c r="B173" s="58"/>
      <c r="C173" s="364" t="s">
        <v>760</v>
      </c>
      <c r="D173" s="59" t="s">
        <v>453</v>
      </c>
      <c r="E173" s="412">
        <v>16</v>
      </c>
      <c r="F173" s="413">
        <v>6</v>
      </c>
      <c r="G173" s="412">
        <v>10</v>
      </c>
      <c r="H173" s="105" t="s">
        <v>491</v>
      </c>
      <c r="I173" s="105" t="s">
        <v>491</v>
      </c>
      <c r="J173" s="105" t="s">
        <v>491</v>
      </c>
      <c r="K173" s="1"/>
      <c r="L173" s="1"/>
      <c r="M173" s="1"/>
      <c r="N173" s="1"/>
      <c r="O173" s="1"/>
      <c r="P173" s="1"/>
    </row>
    <row r="174" spans="1:16" ht="9.75" customHeight="1">
      <c r="A174" s="332">
        <v>619</v>
      </c>
      <c r="B174" s="58" t="s">
        <v>761</v>
      </c>
      <c r="C174" s="364"/>
      <c r="D174" s="59" t="s">
        <v>452</v>
      </c>
      <c r="E174" s="412">
        <v>20</v>
      </c>
      <c r="F174" s="195" t="s">
        <v>491</v>
      </c>
      <c r="G174" s="412">
        <v>20</v>
      </c>
      <c r="H174" s="105" t="s">
        <v>491</v>
      </c>
      <c r="I174" s="105" t="s">
        <v>491</v>
      </c>
      <c r="J174" s="105" t="s">
        <v>491</v>
      </c>
      <c r="K174" s="1"/>
      <c r="L174" s="1"/>
      <c r="M174" s="1"/>
      <c r="N174" s="1"/>
      <c r="O174" s="1"/>
      <c r="P174" s="1"/>
    </row>
    <row r="175" spans="1:16" ht="9.75" customHeight="1">
      <c r="A175" s="332"/>
      <c r="B175" s="58"/>
      <c r="C175" s="364" t="s">
        <v>760</v>
      </c>
      <c r="D175" s="59" t="s">
        <v>453</v>
      </c>
      <c r="E175" s="412">
        <v>17</v>
      </c>
      <c r="F175" s="195" t="s">
        <v>491</v>
      </c>
      <c r="G175" s="412">
        <v>17</v>
      </c>
      <c r="H175" s="105" t="s">
        <v>491</v>
      </c>
      <c r="I175" s="105" t="s">
        <v>491</v>
      </c>
      <c r="J175" s="105" t="s">
        <v>491</v>
      </c>
      <c r="K175" s="1"/>
      <c r="L175" s="1"/>
      <c r="M175" s="1"/>
      <c r="N175" s="1"/>
      <c r="O175" s="1"/>
      <c r="P175" s="1"/>
    </row>
    <row r="176" spans="1:16" ht="9.75" customHeight="1">
      <c r="A176" s="332">
        <v>620</v>
      </c>
      <c r="B176" s="58" t="s">
        <v>762</v>
      </c>
      <c r="C176" s="364"/>
      <c r="D176" s="59" t="s">
        <v>452</v>
      </c>
      <c r="E176" s="412">
        <v>2</v>
      </c>
      <c r="F176" s="195" t="s">
        <v>491</v>
      </c>
      <c r="G176" s="423" t="s">
        <v>491</v>
      </c>
      <c r="H176" s="105" t="s">
        <v>491</v>
      </c>
      <c r="I176" s="426">
        <v>2</v>
      </c>
      <c r="J176" s="105" t="s">
        <v>491</v>
      </c>
      <c r="K176" s="1"/>
      <c r="L176" s="1"/>
      <c r="M176" s="1"/>
      <c r="N176" s="1"/>
      <c r="O176" s="1"/>
      <c r="P176" s="1"/>
    </row>
    <row r="177" spans="1:16" ht="9.75" customHeight="1">
      <c r="A177" s="332"/>
      <c r="B177" s="58"/>
      <c r="C177" s="364"/>
      <c r="D177" s="59" t="s">
        <v>453</v>
      </c>
      <c r="E177" s="423" t="s">
        <v>491</v>
      </c>
      <c r="F177" s="195" t="s">
        <v>491</v>
      </c>
      <c r="G177" s="423" t="s">
        <v>491</v>
      </c>
      <c r="H177" s="105" t="s">
        <v>491</v>
      </c>
      <c r="I177" s="105" t="s">
        <v>491</v>
      </c>
      <c r="J177" s="105" t="s">
        <v>491</v>
      </c>
      <c r="K177" s="1"/>
      <c r="L177" s="1"/>
      <c r="M177" s="1"/>
      <c r="N177" s="1"/>
      <c r="O177" s="1"/>
      <c r="P177" s="1"/>
    </row>
    <row r="178" spans="1:16" ht="9.75" customHeight="1">
      <c r="A178" s="365"/>
      <c r="B178" s="65" t="s">
        <v>763</v>
      </c>
      <c r="C178" s="366"/>
      <c r="D178" s="66" t="s">
        <v>452</v>
      </c>
      <c r="E178" s="416">
        <v>952</v>
      </c>
      <c r="F178" s="417">
        <v>497</v>
      </c>
      <c r="G178" s="416">
        <v>449</v>
      </c>
      <c r="H178" s="421">
        <v>3</v>
      </c>
      <c r="I178" s="427">
        <v>6</v>
      </c>
      <c r="J178" s="428" t="s">
        <v>491</v>
      </c>
      <c r="K178" s="1"/>
      <c r="L178" s="1"/>
      <c r="M178" s="1"/>
      <c r="N178" s="1"/>
      <c r="O178" s="1"/>
      <c r="P178" s="1"/>
    </row>
    <row r="179" spans="1:16" ht="9.75" customHeight="1">
      <c r="A179" s="365"/>
      <c r="B179" s="65"/>
      <c r="C179" s="2"/>
      <c r="D179" s="66" t="s">
        <v>453</v>
      </c>
      <c r="E179" s="416">
        <v>852</v>
      </c>
      <c r="F179" s="417">
        <v>471</v>
      </c>
      <c r="G179" s="416">
        <v>378</v>
      </c>
      <c r="H179" s="421">
        <v>2</v>
      </c>
      <c r="I179" s="427">
        <v>3</v>
      </c>
      <c r="J179" s="428" t="s">
        <v>491</v>
      </c>
      <c r="K179" s="1"/>
      <c r="L179" s="1"/>
      <c r="M179" s="1"/>
      <c r="N179" s="1"/>
      <c r="O179" s="1"/>
      <c r="P179" s="1"/>
    </row>
    <row r="180" spans="1:16" ht="9.75" customHeight="1">
      <c r="A180" s="365"/>
      <c r="B180" s="65"/>
      <c r="C180" s="2"/>
      <c r="D180" s="66"/>
      <c r="E180" s="416"/>
      <c r="F180" s="417"/>
      <c r="G180" s="416"/>
      <c r="H180" s="421"/>
      <c r="I180" s="427"/>
      <c r="J180" s="428"/>
      <c r="K180" s="1"/>
      <c r="L180" s="1"/>
      <c r="M180" s="1"/>
      <c r="N180" s="1"/>
      <c r="O180" s="1"/>
      <c r="P180" s="1"/>
    </row>
    <row r="181" spans="1:16" ht="10.5" customHeight="1">
      <c r="A181" s="332">
        <v>701</v>
      </c>
      <c r="B181" s="58" t="s">
        <v>764</v>
      </c>
      <c r="C181" s="58"/>
      <c r="D181" s="59" t="s">
        <v>452</v>
      </c>
      <c r="E181" s="412">
        <v>43</v>
      </c>
      <c r="F181" s="413">
        <v>19</v>
      </c>
      <c r="G181" s="412">
        <v>24</v>
      </c>
      <c r="H181" s="105" t="s">
        <v>491</v>
      </c>
      <c r="I181" s="105" t="s">
        <v>491</v>
      </c>
      <c r="J181" s="105" t="s">
        <v>491</v>
      </c>
      <c r="K181" s="1"/>
      <c r="L181" s="1"/>
      <c r="M181" s="1"/>
      <c r="N181" s="1"/>
      <c r="O181" s="1"/>
      <c r="P181" s="1"/>
    </row>
    <row r="182" spans="1:16" ht="10.5" customHeight="1">
      <c r="A182" s="429"/>
      <c r="B182" s="58"/>
      <c r="C182" s="58" t="s">
        <v>765</v>
      </c>
      <c r="D182" s="59" t="s">
        <v>453</v>
      </c>
      <c r="E182" s="412">
        <v>34</v>
      </c>
      <c r="F182" s="413">
        <v>14</v>
      </c>
      <c r="G182" s="412">
        <v>20</v>
      </c>
      <c r="H182" s="105" t="s">
        <v>491</v>
      </c>
      <c r="I182" s="105" t="s">
        <v>491</v>
      </c>
      <c r="J182" s="105" t="s">
        <v>491</v>
      </c>
      <c r="K182" s="430"/>
      <c r="L182" s="1"/>
      <c r="M182" s="1"/>
      <c r="N182" s="1"/>
      <c r="O182" s="1"/>
      <c r="P182" s="1"/>
    </row>
    <row r="183" spans="1:16" ht="10.5" customHeight="1">
      <c r="A183" s="332">
        <v>704</v>
      </c>
      <c r="B183" s="58" t="s">
        <v>766</v>
      </c>
      <c r="C183" s="58"/>
      <c r="D183" s="59" t="s">
        <v>452</v>
      </c>
      <c r="E183" s="412">
        <v>23</v>
      </c>
      <c r="F183" s="195" t="s">
        <v>491</v>
      </c>
      <c r="G183" s="412">
        <v>22</v>
      </c>
      <c r="H183" s="105" t="s">
        <v>491</v>
      </c>
      <c r="I183" s="426">
        <v>1</v>
      </c>
      <c r="J183" s="105" t="s">
        <v>491</v>
      </c>
      <c r="K183" s="430"/>
      <c r="L183" s="1"/>
      <c r="M183" s="1"/>
      <c r="N183" s="1"/>
      <c r="O183" s="1"/>
      <c r="P183" s="1"/>
    </row>
    <row r="184" spans="1:11" ht="10.5" customHeight="1">
      <c r="A184" s="332"/>
      <c r="B184" s="58"/>
      <c r="C184" s="58" t="s">
        <v>767</v>
      </c>
      <c r="D184" s="59" t="s">
        <v>453</v>
      </c>
      <c r="E184" s="412">
        <v>15</v>
      </c>
      <c r="F184" s="195" t="s">
        <v>491</v>
      </c>
      <c r="G184" s="412">
        <v>15</v>
      </c>
      <c r="H184" s="105" t="s">
        <v>491</v>
      </c>
      <c r="I184" s="105" t="s">
        <v>491</v>
      </c>
      <c r="J184" s="105" t="s">
        <v>491</v>
      </c>
      <c r="K184" s="430"/>
    </row>
    <row r="185" spans="1:11" ht="10.5" customHeight="1">
      <c r="A185" s="332">
        <v>708</v>
      </c>
      <c r="B185" s="58" t="s">
        <v>869</v>
      </c>
      <c r="C185" s="58"/>
      <c r="D185" s="59" t="s">
        <v>452</v>
      </c>
      <c r="E185" s="412">
        <v>1</v>
      </c>
      <c r="F185" s="195" t="s">
        <v>491</v>
      </c>
      <c r="G185" s="412">
        <v>1</v>
      </c>
      <c r="H185" s="105" t="s">
        <v>491</v>
      </c>
      <c r="I185" s="105" t="s">
        <v>491</v>
      </c>
      <c r="J185" s="105" t="s">
        <v>491</v>
      </c>
      <c r="K185" s="430"/>
    </row>
    <row r="186" spans="1:11" ht="10.5" customHeight="1">
      <c r="A186" s="332"/>
      <c r="B186" s="58"/>
      <c r="C186" s="58" t="s">
        <v>769</v>
      </c>
      <c r="D186" s="59" t="s">
        <v>453</v>
      </c>
      <c r="E186" s="412">
        <v>1</v>
      </c>
      <c r="F186" s="195" t="s">
        <v>491</v>
      </c>
      <c r="G186" s="412">
        <v>1</v>
      </c>
      <c r="H186" s="105" t="s">
        <v>491</v>
      </c>
      <c r="I186" s="105" t="s">
        <v>491</v>
      </c>
      <c r="J186" s="105" t="s">
        <v>491</v>
      </c>
      <c r="K186" s="430"/>
    </row>
    <row r="187" spans="1:11" ht="10.5" customHeight="1">
      <c r="A187" s="332">
        <v>709</v>
      </c>
      <c r="B187" s="58" t="s">
        <v>770</v>
      </c>
      <c r="C187" s="58"/>
      <c r="D187" s="59" t="s">
        <v>452</v>
      </c>
      <c r="E187" s="412">
        <v>86</v>
      </c>
      <c r="F187" s="195" t="s">
        <v>491</v>
      </c>
      <c r="G187" s="412">
        <v>72</v>
      </c>
      <c r="H187" s="105" t="s">
        <v>491</v>
      </c>
      <c r="I187" s="426">
        <v>14</v>
      </c>
      <c r="J187" s="105" t="s">
        <v>491</v>
      </c>
      <c r="K187" s="430"/>
    </row>
    <row r="188" spans="1:11" ht="10.5" customHeight="1">
      <c r="A188" s="332"/>
      <c r="B188" s="58"/>
      <c r="C188" s="58"/>
      <c r="D188" s="59" t="s">
        <v>453</v>
      </c>
      <c r="E188" s="412">
        <v>48</v>
      </c>
      <c r="F188" s="195" t="s">
        <v>491</v>
      </c>
      <c r="G188" s="412">
        <v>47</v>
      </c>
      <c r="H188" s="105" t="s">
        <v>491</v>
      </c>
      <c r="I188" s="426">
        <v>1</v>
      </c>
      <c r="J188" s="105" t="s">
        <v>491</v>
      </c>
      <c r="K188" s="430"/>
    </row>
    <row r="189" spans="1:11" ht="10.5" customHeight="1">
      <c r="A189" s="332">
        <v>718</v>
      </c>
      <c r="B189" s="58" t="s">
        <v>870</v>
      </c>
      <c r="C189" s="58"/>
      <c r="D189" s="59" t="s">
        <v>452</v>
      </c>
      <c r="E189" s="412">
        <v>10</v>
      </c>
      <c r="F189" s="413">
        <v>2</v>
      </c>
      <c r="G189" s="412">
        <v>8</v>
      </c>
      <c r="H189" s="105" t="s">
        <v>491</v>
      </c>
      <c r="I189" s="105" t="s">
        <v>491</v>
      </c>
      <c r="J189" s="105" t="s">
        <v>491</v>
      </c>
      <c r="K189" s="430"/>
    </row>
    <row r="190" spans="1:11" ht="10.5" customHeight="1">
      <c r="A190" s="332"/>
      <c r="B190" s="58"/>
      <c r="C190" s="58" t="s">
        <v>871</v>
      </c>
      <c r="D190" s="59" t="s">
        <v>453</v>
      </c>
      <c r="E190" s="412">
        <v>5</v>
      </c>
      <c r="F190" s="413">
        <v>1</v>
      </c>
      <c r="G190" s="412">
        <v>4</v>
      </c>
      <c r="H190" s="105" t="s">
        <v>491</v>
      </c>
      <c r="I190" s="105" t="s">
        <v>491</v>
      </c>
      <c r="J190" s="105" t="s">
        <v>491</v>
      </c>
      <c r="K190" s="430"/>
    </row>
    <row r="191" spans="1:11" ht="10.5" customHeight="1">
      <c r="A191" s="365"/>
      <c r="B191" s="65" t="s">
        <v>773</v>
      </c>
      <c r="C191" s="65"/>
      <c r="D191" s="66" t="s">
        <v>452</v>
      </c>
      <c r="E191" s="416">
        <v>163</v>
      </c>
      <c r="F191" s="417">
        <v>21</v>
      </c>
      <c r="G191" s="416">
        <v>127</v>
      </c>
      <c r="H191" s="424" t="s">
        <v>491</v>
      </c>
      <c r="I191" s="427">
        <v>15</v>
      </c>
      <c r="J191" s="105" t="s">
        <v>491</v>
      </c>
      <c r="K191" s="430"/>
    </row>
    <row r="192" spans="1:11" ht="10.5" customHeight="1">
      <c r="A192" s="365"/>
      <c r="B192" s="65"/>
      <c r="C192" s="2"/>
      <c r="D192" s="66" t="s">
        <v>453</v>
      </c>
      <c r="E192" s="416">
        <v>103</v>
      </c>
      <c r="F192" s="417">
        <v>15</v>
      </c>
      <c r="G192" s="416">
        <v>87</v>
      </c>
      <c r="H192" s="424" t="s">
        <v>491</v>
      </c>
      <c r="I192" s="427">
        <v>1</v>
      </c>
      <c r="J192" s="105" t="s">
        <v>491</v>
      </c>
      <c r="K192" s="430"/>
    </row>
    <row r="193" spans="1:11" ht="7.5" customHeight="1">
      <c r="A193" s="365"/>
      <c r="B193" s="65"/>
      <c r="C193" s="65"/>
      <c r="D193" s="66"/>
      <c r="E193" s="412"/>
      <c r="F193" s="413"/>
      <c r="G193" s="412"/>
      <c r="H193" s="427"/>
      <c r="I193" s="427"/>
      <c r="J193" s="105"/>
      <c r="K193" s="430"/>
    </row>
    <row r="194" spans="1:11" ht="10.5" customHeight="1">
      <c r="A194" s="332">
        <v>801</v>
      </c>
      <c r="B194" s="58" t="s">
        <v>774</v>
      </c>
      <c r="C194" s="58"/>
      <c r="D194" s="59" t="s">
        <v>452</v>
      </c>
      <c r="E194" s="412">
        <v>42</v>
      </c>
      <c r="F194" s="413">
        <v>24</v>
      </c>
      <c r="G194" s="412">
        <v>15</v>
      </c>
      <c r="H194" s="105" t="s">
        <v>491</v>
      </c>
      <c r="I194" s="426">
        <v>3</v>
      </c>
      <c r="J194" s="105" t="s">
        <v>491</v>
      </c>
      <c r="K194" s="430"/>
    </row>
    <row r="195" spans="1:11" ht="10.5" customHeight="1">
      <c r="A195" s="332"/>
      <c r="B195" s="58"/>
      <c r="C195" s="58" t="s">
        <v>775</v>
      </c>
      <c r="D195" s="59" t="s">
        <v>453</v>
      </c>
      <c r="E195" s="412">
        <v>32</v>
      </c>
      <c r="F195" s="413">
        <v>18</v>
      </c>
      <c r="G195" s="412">
        <v>14</v>
      </c>
      <c r="H195" s="105" t="s">
        <v>491</v>
      </c>
      <c r="I195" s="105" t="s">
        <v>491</v>
      </c>
      <c r="J195" s="105" t="s">
        <v>491</v>
      </c>
      <c r="K195" s="430"/>
    </row>
    <row r="196" spans="1:11" ht="10.5" customHeight="1">
      <c r="A196" s="332">
        <v>810</v>
      </c>
      <c r="B196" s="58" t="s">
        <v>776</v>
      </c>
      <c r="C196" s="58"/>
      <c r="D196" s="59" t="s">
        <v>452</v>
      </c>
      <c r="E196" s="412">
        <v>137</v>
      </c>
      <c r="F196" s="413">
        <v>25</v>
      </c>
      <c r="G196" s="412">
        <v>110</v>
      </c>
      <c r="H196" s="105" t="s">
        <v>491</v>
      </c>
      <c r="I196" s="426">
        <v>2</v>
      </c>
      <c r="J196" s="105" t="s">
        <v>491</v>
      </c>
      <c r="K196" s="430"/>
    </row>
    <row r="197" spans="1:11" ht="10.5" customHeight="1">
      <c r="A197" s="332"/>
      <c r="B197" s="58"/>
      <c r="C197" s="58" t="s">
        <v>777</v>
      </c>
      <c r="D197" s="59" t="s">
        <v>453</v>
      </c>
      <c r="E197" s="412">
        <v>112</v>
      </c>
      <c r="F197" s="413">
        <v>14</v>
      </c>
      <c r="G197" s="412">
        <v>97</v>
      </c>
      <c r="H197" s="105" t="s">
        <v>491</v>
      </c>
      <c r="I197" s="426">
        <v>1</v>
      </c>
      <c r="J197" s="105" t="s">
        <v>491</v>
      </c>
      <c r="K197" s="430"/>
    </row>
    <row r="198" spans="1:11" ht="10.5" customHeight="1">
      <c r="A198" s="332">
        <v>834</v>
      </c>
      <c r="B198" s="58" t="s">
        <v>766</v>
      </c>
      <c r="C198" s="58"/>
      <c r="D198" s="59"/>
      <c r="E198" s="412"/>
      <c r="F198" s="195"/>
      <c r="G198" s="412"/>
      <c r="H198" s="426"/>
      <c r="I198" s="426"/>
      <c r="J198" s="105"/>
      <c r="K198" s="430"/>
    </row>
    <row r="199" spans="1:11" ht="10.5" customHeight="1">
      <c r="A199" s="332"/>
      <c r="B199" s="58"/>
      <c r="C199" s="58" t="s">
        <v>778</v>
      </c>
      <c r="D199" s="59" t="s">
        <v>452</v>
      </c>
      <c r="E199" s="412">
        <v>87</v>
      </c>
      <c r="F199" s="413">
        <v>2</v>
      </c>
      <c r="G199" s="412">
        <v>78</v>
      </c>
      <c r="H199" s="431">
        <v>1</v>
      </c>
      <c r="I199" s="426">
        <v>7</v>
      </c>
      <c r="J199" s="105" t="s">
        <v>491</v>
      </c>
      <c r="K199" s="430"/>
    </row>
    <row r="200" spans="1:11" ht="10.5" customHeight="1">
      <c r="A200" s="332"/>
      <c r="B200" s="58"/>
      <c r="C200" s="58" t="s">
        <v>779</v>
      </c>
      <c r="D200" s="59" t="s">
        <v>453</v>
      </c>
      <c r="E200" s="412">
        <v>71</v>
      </c>
      <c r="F200" s="413">
        <v>2</v>
      </c>
      <c r="G200" s="412">
        <v>63</v>
      </c>
      <c r="H200" s="431">
        <v>1</v>
      </c>
      <c r="I200" s="426">
        <v>6</v>
      </c>
      <c r="J200" s="105" t="s">
        <v>491</v>
      </c>
      <c r="K200" s="430"/>
    </row>
    <row r="201" spans="1:11" ht="10.5" customHeight="1">
      <c r="A201" s="365"/>
      <c r="B201" s="65" t="s">
        <v>780</v>
      </c>
      <c r="C201" s="65"/>
      <c r="D201" s="66" t="s">
        <v>452</v>
      </c>
      <c r="E201" s="416">
        <v>266</v>
      </c>
      <c r="F201" s="417">
        <v>51</v>
      </c>
      <c r="G201" s="416">
        <v>203</v>
      </c>
      <c r="H201" s="427">
        <v>1</v>
      </c>
      <c r="I201" s="427">
        <v>12</v>
      </c>
      <c r="J201" s="428" t="s">
        <v>491</v>
      </c>
      <c r="K201" s="430"/>
    </row>
    <row r="202" spans="1:11" ht="10.5" customHeight="1">
      <c r="A202" s="365"/>
      <c r="B202" s="65"/>
      <c r="C202" s="2"/>
      <c r="D202" s="66" t="s">
        <v>453</v>
      </c>
      <c r="E202" s="416">
        <v>215</v>
      </c>
      <c r="F202" s="417">
        <v>34</v>
      </c>
      <c r="G202" s="416">
        <v>174</v>
      </c>
      <c r="H202" s="427">
        <v>1</v>
      </c>
      <c r="I202" s="427">
        <v>7</v>
      </c>
      <c r="J202" s="428" t="s">
        <v>491</v>
      </c>
      <c r="K202" s="430"/>
    </row>
    <row r="203" spans="1:11" ht="7.5" customHeight="1">
      <c r="A203" s="365"/>
      <c r="B203" s="65"/>
      <c r="C203" s="65"/>
      <c r="D203" s="66"/>
      <c r="E203" s="412"/>
      <c r="F203" s="413"/>
      <c r="G203" s="412"/>
      <c r="H203" s="427"/>
      <c r="I203" s="427"/>
      <c r="J203" s="105"/>
      <c r="K203" s="430"/>
    </row>
    <row r="204" spans="1:11" ht="10.5" customHeight="1">
      <c r="A204" s="332">
        <v>901</v>
      </c>
      <c r="B204" s="58" t="s">
        <v>781</v>
      </c>
      <c r="C204" s="58"/>
      <c r="D204" s="59"/>
      <c r="E204" s="412"/>
      <c r="F204" s="413"/>
      <c r="G204" s="412"/>
      <c r="H204" s="426"/>
      <c r="I204" s="426"/>
      <c r="J204" s="105"/>
      <c r="K204" s="430"/>
    </row>
    <row r="205" spans="1:11" ht="10.5" customHeight="1">
      <c r="A205" s="332"/>
      <c r="B205" s="58"/>
      <c r="C205" s="58" t="s">
        <v>782</v>
      </c>
      <c r="D205" s="59" t="s">
        <v>452</v>
      </c>
      <c r="E205" s="412">
        <v>74</v>
      </c>
      <c r="F205" s="413">
        <v>48</v>
      </c>
      <c r="G205" s="412">
        <v>24</v>
      </c>
      <c r="H205" s="431">
        <v>1</v>
      </c>
      <c r="I205" s="426">
        <v>2</v>
      </c>
      <c r="J205" s="105" t="s">
        <v>491</v>
      </c>
      <c r="K205" s="430"/>
    </row>
    <row r="206" spans="1:11" ht="10.5" customHeight="1">
      <c r="A206" s="332"/>
      <c r="B206" s="58"/>
      <c r="C206" s="58" t="s">
        <v>783</v>
      </c>
      <c r="D206" s="59" t="s">
        <v>453</v>
      </c>
      <c r="E206" s="412">
        <v>49</v>
      </c>
      <c r="F206" s="413">
        <v>31</v>
      </c>
      <c r="G206" s="412">
        <v>17</v>
      </c>
      <c r="H206" s="431">
        <v>1</v>
      </c>
      <c r="I206" s="426">
        <v>1</v>
      </c>
      <c r="J206" s="105" t="s">
        <v>491</v>
      </c>
      <c r="K206" s="430"/>
    </row>
    <row r="207" spans="1:11" ht="10.5" customHeight="1">
      <c r="A207" s="332">
        <v>905</v>
      </c>
      <c r="B207" s="58" t="s">
        <v>784</v>
      </c>
      <c r="C207" s="58"/>
      <c r="D207" s="59" t="s">
        <v>452</v>
      </c>
      <c r="E207" s="423" t="s">
        <v>491</v>
      </c>
      <c r="F207" s="195" t="s">
        <v>491</v>
      </c>
      <c r="G207" s="423" t="s">
        <v>491</v>
      </c>
      <c r="H207" s="105" t="s">
        <v>491</v>
      </c>
      <c r="I207" s="105" t="s">
        <v>491</v>
      </c>
      <c r="J207" s="105" t="s">
        <v>491</v>
      </c>
      <c r="K207" s="430"/>
    </row>
    <row r="208" spans="1:11" ht="10.5" customHeight="1">
      <c r="A208" s="332"/>
      <c r="B208" s="58"/>
      <c r="C208" s="58" t="str">
        <f>"- Umwelt und Naturschutz -"</f>
        <v>- Umwelt und Naturschutz -</v>
      </c>
      <c r="D208" s="59" t="s">
        <v>453</v>
      </c>
      <c r="E208" s="423" t="s">
        <v>491</v>
      </c>
      <c r="F208" s="195" t="s">
        <v>491</v>
      </c>
      <c r="G208" s="423" t="s">
        <v>491</v>
      </c>
      <c r="H208" s="105" t="s">
        <v>491</v>
      </c>
      <c r="I208" s="105" t="s">
        <v>491</v>
      </c>
      <c r="J208" s="105" t="s">
        <v>491</v>
      </c>
      <c r="K208" s="430"/>
    </row>
    <row r="209" spans="1:11" ht="10.5" customHeight="1">
      <c r="A209" s="332">
        <v>908</v>
      </c>
      <c r="B209" s="58" t="s">
        <v>785</v>
      </c>
      <c r="C209" s="58"/>
      <c r="D209" s="59" t="s">
        <v>452</v>
      </c>
      <c r="E209" s="412">
        <v>75</v>
      </c>
      <c r="F209" s="413">
        <v>12</v>
      </c>
      <c r="G209" s="412">
        <v>60</v>
      </c>
      <c r="H209" s="105" t="s">
        <v>491</v>
      </c>
      <c r="I209" s="426">
        <v>3</v>
      </c>
      <c r="J209" s="105" t="s">
        <v>491</v>
      </c>
      <c r="K209" s="430"/>
    </row>
    <row r="210" spans="1:11" ht="10.5" customHeight="1">
      <c r="A210" s="332"/>
      <c r="B210" s="58"/>
      <c r="C210" s="58"/>
      <c r="D210" s="59" t="s">
        <v>453</v>
      </c>
      <c r="E210" s="412">
        <v>51</v>
      </c>
      <c r="F210" s="413">
        <v>11</v>
      </c>
      <c r="G210" s="412">
        <v>38</v>
      </c>
      <c r="H210" s="105" t="s">
        <v>491</v>
      </c>
      <c r="I210" s="426">
        <v>2</v>
      </c>
      <c r="J210" s="105" t="s">
        <v>491</v>
      </c>
      <c r="K210" s="430"/>
    </row>
    <row r="211" spans="1:11" ht="10.5" customHeight="1">
      <c r="A211" s="332">
        <v>909</v>
      </c>
      <c r="B211" s="58" t="s">
        <v>786</v>
      </c>
      <c r="C211" s="58"/>
      <c r="D211" s="59" t="s">
        <v>452</v>
      </c>
      <c r="E211" s="412">
        <v>22</v>
      </c>
      <c r="F211" s="413">
        <v>7</v>
      </c>
      <c r="G211" s="412">
        <v>14</v>
      </c>
      <c r="H211" s="105" t="s">
        <v>491</v>
      </c>
      <c r="I211" s="426">
        <v>1</v>
      </c>
      <c r="J211" s="105" t="s">
        <v>491</v>
      </c>
      <c r="K211" s="430"/>
    </row>
    <row r="212" spans="1:11" ht="10.5" customHeight="1">
      <c r="A212" s="332"/>
      <c r="B212" s="58"/>
      <c r="C212" s="58"/>
      <c r="D212" s="59" t="s">
        <v>453</v>
      </c>
      <c r="E212" s="412">
        <v>15</v>
      </c>
      <c r="F212" s="413">
        <v>7</v>
      </c>
      <c r="G212" s="412">
        <v>8</v>
      </c>
      <c r="H212" s="105" t="s">
        <v>491</v>
      </c>
      <c r="I212" s="105" t="s">
        <v>491</v>
      </c>
      <c r="J212" s="105" t="s">
        <v>491</v>
      </c>
      <c r="K212" s="430"/>
    </row>
    <row r="213" spans="1:11" ht="10.5" customHeight="1">
      <c r="A213" s="332">
        <v>911</v>
      </c>
      <c r="B213" s="58" t="s">
        <v>787</v>
      </c>
      <c r="C213" s="58"/>
      <c r="D213" s="59" t="s">
        <v>452</v>
      </c>
      <c r="E213" s="412">
        <v>6</v>
      </c>
      <c r="F213" s="195" t="s">
        <v>491</v>
      </c>
      <c r="G213" s="412">
        <v>2</v>
      </c>
      <c r="H213" s="105" t="s">
        <v>491</v>
      </c>
      <c r="I213" s="426">
        <v>4</v>
      </c>
      <c r="J213" s="105" t="s">
        <v>491</v>
      </c>
      <c r="K213" s="430"/>
    </row>
    <row r="214" spans="1:11" ht="10.5" customHeight="1">
      <c r="A214" s="332"/>
      <c r="B214" s="58"/>
      <c r="C214" s="58" t="s">
        <v>872</v>
      </c>
      <c r="D214" s="59" t="s">
        <v>453</v>
      </c>
      <c r="E214" s="412">
        <v>5</v>
      </c>
      <c r="F214" s="195" t="s">
        <v>491</v>
      </c>
      <c r="G214" s="412">
        <v>1</v>
      </c>
      <c r="H214" s="105" t="s">
        <v>491</v>
      </c>
      <c r="I214" s="426">
        <v>4</v>
      </c>
      <c r="J214" s="105" t="s">
        <v>491</v>
      </c>
      <c r="K214" s="430"/>
    </row>
    <row r="215" spans="1:11" ht="10.5" customHeight="1">
      <c r="A215" s="332">
        <v>912</v>
      </c>
      <c r="B215" s="58" t="s">
        <v>789</v>
      </c>
      <c r="C215" s="58"/>
      <c r="D215" s="59" t="s">
        <v>452</v>
      </c>
      <c r="E215" s="412">
        <v>1</v>
      </c>
      <c r="F215" s="413">
        <v>1</v>
      </c>
      <c r="G215" s="423" t="s">
        <v>491</v>
      </c>
      <c r="H215" s="105" t="s">
        <v>491</v>
      </c>
      <c r="I215" s="105" t="s">
        <v>491</v>
      </c>
      <c r="J215" s="105" t="s">
        <v>491</v>
      </c>
      <c r="K215" s="430"/>
    </row>
    <row r="216" spans="1:11" ht="10.5" customHeight="1">
      <c r="A216" s="332"/>
      <c r="B216" s="58"/>
      <c r="C216" s="58" t="s">
        <v>790</v>
      </c>
      <c r="D216" s="59" t="s">
        <v>453</v>
      </c>
      <c r="E216" s="412">
        <v>1</v>
      </c>
      <c r="F216" s="413">
        <v>1</v>
      </c>
      <c r="G216" s="423" t="s">
        <v>491</v>
      </c>
      <c r="H216" s="105" t="s">
        <v>491</v>
      </c>
      <c r="I216" s="105" t="s">
        <v>491</v>
      </c>
      <c r="J216" s="105" t="s">
        <v>491</v>
      </c>
      <c r="K216" s="430"/>
    </row>
    <row r="217" spans="1:11" ht="10.5" customHeight="1">
      <c r="A217" s="332">
        <v>913</v>
      </c>
      <c r="B217" s="58" t="s">
        <v>791</v>
      </c>
      <c r="C217" s="58"/>
      <c r="D217" s="59" t="s">
        <v>452</v>
      </c>
      <c r="E217" s="423" t="s">
        <v>491</v>
      </c>
      <c r="F217" s="195" t="s">
        <v>491</v>
      </c>
      <c r="G217" s="423" t="s">
        <v>491</v>
      </c>
      <c r="H217" s="105" t="s">
        <v>491</v>
      </c>
      <c r="I217" s="105" t="s">
        <v>491</v>
      </c>
      <c r="J217" s="105" t="s">
        <v>491</v>
      </c>
      <c r="K217" s="430"/>
    </row>
    <row r="218" spans="1:11" ht="10.5" customHeight="1">
      <c r="A218" s="332"/>
      <c r="B218" s="58"/>
      <c r="C218" s="58"/>
      <c r="D218" s="59" t="s">
        <v>453</v>
      </c>
      <c r="E218" s="423" t="s">
        <v>491</v>
      </c>
      <c r="F218" s="195" t="s">
        <v>491</v>
      </c>
      <c r="G218" s="423" t="s">
        <v>491</v>
      </c>
      <c r="H218" s="105" t="s">
        <v>491</v>
      </c>
      <c r="I218" s="105" t="s">
        <v>491</v>
      </c>
      <c r="J218" s="105" t="s">
        <v>491</v>
      </c>
      <c r="K218" s="430"/>
    </row>
    <row r="219" spans="1:11" ht="10.5" customHeight="1">
      <c r="A219" s="332">
        <v>914</v>
      </c>
      <c r="B219" s="58" t="s">
        <v>792</v>
      </c>
      <c r="C219" s="58"/>
      <c r="D219" s="59" t="s">
        <v>452</v>
      </c>
      <c r="E219" s="412">
        <v>53</v>
      </c>
      <c r="F219" s="413">
        <v>2</v>
      </c>
      <c r="G219" s="412">
        <v>44</v>
      </c>
      <c r="H219" s="105" t="s">
        <v>491</v>
      </c>
      <c r="I219" s="426">
        <v>7</v>
      </c>
      <c r="J219" s="426">
        <v>6</v>
      </c>
      <c r="K219" s="430"/>
    </row>
    <row r="220" spans="1:11" ht="10.5" customHeight="1">
      <c r="A220" s="332"/>
      <c r="B220" s="58"/>
      <c r="C220" s="58" t="s">
        <v>793</v>
      </c>
      <c r="D220" s="59" t="s">
        <v>453</v>
      </c>
      <c r="E220" s="412">
        <v>43</v>
      </c>
      <c r="F220" s="413">
        <v>2</v>
      </c>
      <c r="G220" s="412">
        <v>35</v>
      </c>
      <c r="H220" s="105" t="s">
        <v>491</v>
      </c>
      <c r="I220" s="426">
        <v>6</v>
      </c>
      <c r="J220" s="426">
        <v>5</v>
      </c>
      <c r="K220" s="430"/>
    </row>
    <row r="221" spans="1:11" ht="10.5" customHeight="1">
      <c r="A221" s="332">
        <v>915</v>
      </c>
      <c r="B221" s="58" t="s">
        <v>794</v>
      </c>
      <c r="C221" s="58"/>
      <c r="D221" s="59" t="s">
        <v>452</v>
      </c>
      <c r="E221" s="412">
        <v>10</v>
      </c>
      <c r="F221" s="413">
        <v>4</v>
      </c>
      <c r="G221" s="412">
        <v>5</v>
      </c>
      <c r="H221" s="105" t="s">
        <v>491</v>
      </c>
      <c r="I221" s="426">
        <v>1</v>
      </c>
      <c r="J221" s="105" t="s">
        <v>491</v>
      </c>
      <c r="K221" s="430"/>
    </row>
    <row r="222" spans="1:11" ht="10.5" customHeight="1">
      <c r="A222" s="332"/>
      <c r="B222" s="58"/>
      <c r="C222" s="58" t="s">
        <v>795</v>
      </c>
      <c r="D222" s="59" t="s">
        <v>453</v>
      </c>
      <c r="E222" s="412">
        <v>7</v>
      </c>
      <c r="F222" s="413">
        <v>4</v>
      </c>
      <c r="G222" s="412">
        <v>2</v>
      </c>
      <c r="H222" s="105" t="s">
        <v>491</v>
      </c>
      <c r="I222" s="426">
        <v>1</v>
      </c>
      <c r="J222" s="105" t="s">
        <v>491</v>
      </c>
      <c r="K222" s="430"/>
    </row>
    <row r="223" spans="1:11" ht="10.5" customHeight="1">
      <c r="A223" s="332">
        <v>921</v>
      </c>
      <c r="B223" s="58" t="s">
        <v>796</v>
      </c>
      <c r="C223" s="58"/>
      <c r="D223" s="59" t="s">
        <v>452</v>
      </c>
      <c r="E223" s="412">
        <v>43</v>
      </c>
      <c r="F223" s="413">
        <v>7</v>
      </c>
      <c r="G223" s="412">
        <v>31</v>
      </c>
      <c r="H223" s="105" t="s">
        <v>491</v>
      </c>
      <c r="I223" s="426">
        <v>5</v>
      </c>
      <c r="J223" s="105" t="s">
        <v>491</v>
      </c>
      <c r="K223" s="430"/>
    </row>
    <row r="224" spans="1:11" ht="10.5" customHeight="1">
      <c r="A224" s="332"/>
      <c r="B224" s="58"/>
      <c r="C224" s="58"/>
      <c r="D224" s="59" t="s">
        <v>453</v>
      </c>
      <c r="E224" s="412">
        <v>35</v>
      </c>
      <c r="F224" s="413">
        <v>6</v>
      </c>
      <c r="G224" s="412">
        <v>24</v>
      </c>
      <c r="H224" s="105" t="s">
        <v>491</v>
      </c>
      <c r="I224" s="426">
        <v>5</v>
      </c>
      <c r="J224" s="105" t="s">
        <v>491</v>
      </c>
      <c r="K224" s="430"/>
    </row>
    <row r="225" spans="1:11" ht="10.5" customHeight="1">
      <c r="A225" s="332">
        <v>922</v>
      </c>
      <c r="B225" s="58" t="s">
        <v>797</v>
      </c>
      <c r="C225" s="58"/>
      <c r="D225" s="59" t="s">
        <v>452</v>
      </c>
      <c r="E225" s="412">
        <v>18</v>
      </c>
      <c r="F225" s="195" t="s">
        <v>491</v>
      </c>
      <c r="G225" s="423" t="s">
        <v>491</v>
      </c>
      <c r="H225" s="105" t="s">
        <v>491</v>
      </c>
      <c r="I225" s="426">
        <v>18</v>
      </c>
      <c r="J225" s="105" t="s">
        <v>491</v>
      </c>
      <c r="K225" s="430"/>
    </row>
    <row r="226" spans="1:11" ht="10.5" customHeight="1">
      <c r="A226" s="332"/>
      <c r="B226" s="58"/>
      <c r="C226" s="58"/>
      <c r="D226" s="59" t="s">
        <v>453</v>
      </c>
      <c r="E226" s="423" t="s">
        <v>491</v>
      </c>
      <c r="F226" s="195" t="s">
        <v>491</v>
      </c>
      <c r="G226" s="423" t="s">
        <v>491</v>
      </c>
      <c r="H226" s="105" t="s">
        <v>491</v>
      </c>
      <c r="I226" s="105" t="s">
        <v>491</v>
      </c>
      <c r="J226" s="105" t="s">
        <v>491</v>
      </c>
      <c r="K226" s="430"/>
    </row>
    <row r="227" spans="1:10" s="58" customFormat="1" ht="10.5" customHeight="1">
      <c r="A227" s="332">
        <v>923</v>
      </c>
      <c r="B227" s="58" t="s">
        <v>798</v>
      </c>
      <c r="D227" s="59" t="s">
        <v>452</v>
      </c>
      <c r="E227" s="412">
        <v>1</v>
      </c>
      <c r="F227" s="195" t="s">
        <v>491</v>
      </c>
      <c r="G227" s="423" t="s">
        <v>491</v>
      </c>
      <c r="H227" s="105" t="s">
        <v>491</v>
      </c>
      <c r="I227" s="426">
        <v>1</v>
      </c>
      <c r="J227" s="105" t="s">
        <v>491</v>
      </c>
    </row>
    <row r="228" spans="1:10" s="58" customFormat="1" ht="10.5" customHeight="1">
      <c r="A228" s="332"/>
      <c r="C228" s="58" t="s">
        <v>799</v>
      </c>
      <c r="D228" s="59" t="s">
        <v>453</v>
      </c>
      <c r="E228" s="423" t="s">
        <v>491</v>
      </c>
      <c r="F228" s="195" t="s">
        <v>491</v>
      </c>
      <c r="G228" s="423" t="s">
        <v>491</v>
      </c>
      <c r="H228" s="105" t="s">
        <v>491</v>
      </c>
      <c r="I228" s="105" t="s">
        <v>491</v>
      </c>
      <c r="J228" s="105" t="s">
        <v>491</v>
      </c>
    </row>
    <row r="229" spans="1:10" s="58" customFormat="1" ht="10.5" customHeight="1">
      <c r="A229" s="332">
        <v>924</v>
      </c>
      <c r="B229" s="58" t="s">
        <v>800</v>
      </c>
      <c r="D229" s="59" t="s">
        <v>452</v>
      </c>
      <c r="E229" s="412">
        <v>8</v>
      </c>
      <c r="F229" s="432">
        <v>2</v>
      </c>
      <c r="G229" s="412">
        <v>6</v>
      </c>
      <c r="H229" s="105" t="s">
        <v>491</v>
      </c>
      <c r="I229" s="105" t="s">
        <v>491</v>
      </c>
      <c r="J229" s="105" t="s">
        <v>491</v>
      </c>
    </row>
    <row r="230" spans="1:10" s="58" customFormat="1" ht="10.5" customHeight="1">
      <c r="A230" s="332"/>
      <c r="C230" s="58" t="s">
        <v>799</v>
      </c>
      <c r="D230" s="59" t="s">
        <v>453</v>
      </c>
      <c r="E230" s="412">
        <v>5</v>
      </c>
      <c r="F230" s="432">
        <v>1</v>
      </c>
      <c r="G230" s="412">
        <v>4</v>
      </c>
      <c r="H230" s="105" t="s">
        <v>491</v>
      </c>
      <c r="I230" s="105" t="s">
        <v>491</v>
      </c>
      <c r="J230" s="105" t="s">
        <v>491</v>
      </c>
    </row>
    <row r="231" spans="1:10" s="58" customFormat="1" ht="10.5" customHeight="1">
      <c r="A231" s="332">
        <v>925</v>
      </c>
      <c r="B231" s="58" t="s">
        <v>801</v>
      </c>
      <c r="D231" s="59" t="s">
        <v>452</v>
      </c>
      <c r="E231" s="412">
        <v>1</v>
      </c>
      <c r="F231" s="423" t="s">
        <v>491</v>
      </c>
      <c r="G231" s="412">
        <v>1</v>
      </c>
      <c r="H231" s="105" t="s">
        <v>491</v>
      </c>
      <c r="I231" s="105" t="s">
        <v>491</v>
      </c>
      <c r="J231" s="105" t="s">
        <v>491</v>
      </c>
    </row>
    <row r="232" spans="1:10" s="58" customFormat="1" ht="10.5" customHeight="1">
      <c r="A232" s="332"/>
      <c r="D232" s="59" t="s">
        <v>453</v>
      </c>
      <c r="E232" s="423" t="s">
        <v>491</v>
      </c>
      <c r="F232" s="423" t="s">
        <v>491</v>
      </c>
      <c r="G232" s="423" t="s">
        <v>491</v>
      </c>
      <c r="H232" s="105" t="s">
        <v>491</v>
      </c>
      <c r="I232" s="105" t="s">
        <v>491</v>
      </c>
      <c r="J232" s="105" t="s">
        <v>491</v>
      </c>
    </row>
    <row r="233" s="58" customFormat="1" ht="10.5" customHeight="1"/>
    <row r="234" s="58" customFormat="1" ht="10.5" customHeight="1"/>
    <row r="235" s="58" customFormat="1" ht="10.5" customHeight="1"/>
    <row r="236" s="58" customFormat="1" ht="10.5" customHeight="1"/>
    <row r="237" s="58" customFormat="1" ht="10.5" customHeight="1"/>
    <row r="238" spans="1:10" s="58" customFormat="1" ht="10.5" customHeight="1">
      <c r="A238" s="4" t="str">
        <f>"- 32 -"</f>
        <v>- 32 -</v>
      </c>
      <c r="B238" s="369"/>
      <c r="C238" s="369"/>
      <c r="D238" s="369"/>
      <c r="E238" s="369"/>
      <c r="F238" s="369"/>
      <c r="G238" s="369"/>
      <c r="H238" s="369"/>
      <c r="I238" s="369"/>
      <c r="J238" s="369"/>
    </row>
    <row r="239" spans="1:10" s="58" customFormat="1" ht="10.5" customHeight="1">
      <c r="A239" s="4"/>
      <c r="B239" s="369"/>
      <c r="C239" s="369"/>
      <c r="D239" s="369"/>
      <c r="E239" s="369"/>
      <c r="F239" s="369"/>
      <c r="G239" s="369"/>
      <c r="H239" s="369"/>
      <c r="I239" s="369"/>
      <c r="J239" s="369"/>
    </row>
    <row r="240" spans="1:10" s="58" customFormat="1" ht="9.75" customHeight="1">
      <c r="A240" s="1"/>
      <c r="B240" s="1"/>
      <c r="C240" s="1"/>
      <c r="D240" s="1"/>
      <c r="E240"/>
      <c r="F240"/>
      <c r="G240"/>
      <c r="H240"/>
      <c r="I240"/>
      <c r="J240"/>
    </row>
    <row r="241" spans="1:10" s="58" customFormat="1" ht="12" customHeight="1">
      <c r="A241" s="372" t="s">
        <v>867</v>
      </c>
      <c r="B241" s="22"/>
      <c r="C241" s="22"/>
      <c r="D241" s="22"/>
      <c r="E241" s="54"/>
      <c r="F241" s="54"/>
      <c r="G241" s="54"/>
      <c r="H241" s="54"/>
      <c r="I241" s="433"/>
      <c r="J241" s="54"/>
    </row>
    <row r="242" spans="1:10" s="58" customFormat="1" ht="12" customHeight="1">
      <c r="A242" s="372" t="s">
        <v>724</v>
      </c>
      <c r="B242" s="372"/>
      <c r="C242" s="372"/>
      <c r="D242" s="372"/>
      <c r="E242" s="425"/>
      <c r="F242" s="425"/>
      <c r="G242" s="425"/>
      <c r="H242" s="425"/>
      <c r="I242" s="27"/>
      <c r="J242" s="425"/>
    </row>
    <row r="243" spans="1:10" s="58" customFormat="1" ht="9.75" customHeight="1" thickBot="1">
      <c r="A243" s="23"/>
      <c r="B243" s="23"/>
      <c r="C243" s="23"/>
      <c r="D243" s="23"/>
      <c r="E243" s="230"/>
      <c r="F243" s="230"/>
      <c r="G243" s="230"/>
      <c r="H243" s="230"/>
      <c r="I243" s="230"/>
      <c r="J243" s="230"/>
    </row>
    <row r="244" spans="1:13" s="1" customFormat="1" ht="9.75" customHeight="1">
      <c r="A244" s="743" t="s">
        <v>680</v>
      </c>
      <c r="B244" s="770" t="s">
        <v>857</v>
      </c>
      <c r="C244" s="724"/>
      <c r="D244" s="725"/>
      <c r="E244" s="767" t="s">
        <v>439</v>
      </c>
      <c r="F244" s="769" t="s">
        <v>858</v>
      </c>
      <c r="G244" s="107"/>
      <c r="H244" s="317"/>
      <c r="I244" s="107"/>
      <c r="J244" s="107"/>
      <c r="K244" s="123"/>
      <c r="L244" s="27"/>
      <c r="M244" s="27"/>
    </row>
    <row r="245" spans="1:13" s="1" customFormat="1" ht="7.5" customHeight="1">
      <c r="A245" s="744"/>
      <c r="B245" s="763"/>
      <c r="C245" s="726"/>
      <c r="D245" s="727"/>
      <c r="E245" s="765"/>
      <c r="F245" s="761"/>
      <c r="G245" s="107"/>
      <c r="H245" s="399"/>
      <c r="I245" s="315"/>
      <c r="J245" s="315"/>
      <c r="K245" s="24"/>
      <c r="L245" s="24"/>
      <c r="M245" s="24"/>
    </row>
    <row r="246" spans="1:13" s="1" customFormat="1" ht="9.75" customHeight="1">
      <c r="A246" s="744"/>
      <c r="B246" s="763"/>
      <c r="C246" s="726"/>
      <c r="D246" s="727"/>
      <c r="E246" s="765"/>
      <c r="F246" s="761"/>
      <c r="G246" s="238"/>
      <c r="H246" s="114" t="s">
        <v>403</v>
      </c>
      <c r="I246" s="400"/>
      <c r="J246" s="115" t="s">
        <v>403</v>
      </c>
      <c r="K246" s="50"/>
      <c r="L246" s="27"/>
      <c r="M246" s="27"/>
    </row>
    <row r="247" spans="1:13" s="1" customFormat="1" ht="9.75" customHeight="1">
      <c r="A247" s="744"/>
      <c r="B247" s="763"/>
      <c r="C247" s="726"/>
      <c r="D247" s="727"/>
      <c r="E247" s="765"/>
      <c r="F247" s="761"/>
      <c r="G247" s="309" t="s">
        <v>859</v>
      </c>
      <c r="H247" s="70" t="s">
        <v>860</v>
      </c>
      <c r="I247" s="309" t="s">
        <v>859</v>
      </c>
      <c r="J247" s="116" t="s">
        <v>860</v>
      </c>
      <c r="K247" s="50"/>
      <c r="L247" s="50"/>
      <c r="M247" s="50"/>
    </row>
    <row r="248" spans="1:13" s="1" customFormat="1" ht="9.75" customHeight="1">
      <c r="A248" s="744"/>
      <c r="B248" s="763"/>
      <c r="C248" s="726"/>
      <c r="D248" s="727"/>
      <c r="E248" s="765"/>
      <c r="F248" s="761"/>
      <c r="G248" s="309" t="s">
        <v>861</v>
      </c>
      <c r="H248" s="70" t="s">
        <v>862</v>
      </c>
      <c r="I248" s="309" t="s">
        <v>861</v>
      </c>
      <c r="J248" s="116" t="s">
        <v>862</v>
      </c>
      <c r="K248" s="50"/>
      <c r="L248" s="50"/>
      <c r="M248" s="50"/>
    </row>
    <row r="249" spans="1:13" s="1" customFormat="1" ht="15" customHeight="1" thickBot="1">
      <c r="A249" s="745"/>
      <c r="B249" s="319"/>
      <c r="C249" s="728"/>
      <c r="D249" s="729"/>
      <c r="E249" s="768"/>
      <c r="F249" s="406"/>
      <c r="G249" s="289"/>
      <c r="H249" s="76" t="s">
        <v>863</v>
      </c>
      <c r="I249" s="289"/>
      <c r="J249" s="116" t="s">
        <v>863</v>
      </c>
      <c r="K249" s="50"/>
      <c r="L249" s="50"/>
      <c r="M249" s="50"/>
    </row>
    <row r="250" spans="1:10" s="58" customFormat="1" ht="9" customHeight="1">
      <c r="A250" s="434"/>
      <c r="B250" s="435"/>
      <c r="C250" s="435"/>
      <c r="D250" s="436"/>
      <c r="E250" s="435"/>
      <c r="F250" s="435"/>
      <c r="G250" s="435"/>
      <c r="H250" s="435"/>
      <c r="I250" s="435"/>
      <c r="J250" s="435"/>
    </row>
    <row r="251" spans="1:10" s="58" customFormat="1" ht="10.5" customHeight="1">
      <c r="A251" s="332">
        <v>927</v>
      </c>
      <c r="B251" s="58" t="s">
        <v>802</v>
      </c>
      <c r="D251" s="59" t="s">
        <v>452</v>
      </c>
      <c r="E251" s="412">
        <v>1</v>
      </c>
      <c r="F251" s="423" t="s">
        <v>491</v>
      </c>
      <c r="G251" s="412">
        <v>1</v>
      </c>
      <c r="H251" s="195" t="s">
        <v>491</v>
      </c>
      <c r="I251" s="195" t="s">
        <v>491</v>
      </c>
      <c r="J251" s="105" t="s">
        <v>491</v>
      </c>
    </row>
    <row r="252" spans="1:10" s="58" customFormat="1" ht="10.5" customHeight="1">
      <c r="A252" s="332"/>
      <c r="D252" s="59" t="s">
        <v>453</v>
      </c>
      <c r="E252" s="412">
        <v>1</v>
      </c>
      <c r="F252" s="423" t="s">
        <v>491</v>
      </c>
      <c r="G252" s="412">
        <v>1</v>
      </c>
      <c r="H252" s="195" t="s">
        <v>491</v>
      </c>
      <c r="I252" s="195" t="s">
        <v>491</v>
      </c>
      <c r="J252" s="105" t="s">
        <v>491</v>
      </c>
    </row>
    <row r="253" spans="1:10" s="58" customFormat="1" ht="10.5" customHeight="1">
      <c r="A253" s="332">
        <v>931</v>
      </c>
      <c r="B253" s="58" t="s">
        <v>803</v>
      </c>
      <c r="D253" s="59" t="s">
        <v>452</v>
      </c>
      <c r="E253" s="412">
        <v>49</v>
      </c>
      <c r="F253" s="432">
        <v>10</v>
      </c>
      <c r="G253" s="412">
        <v>39</v>
      </c>
      <c r="H253" s="437">
        <v>1</v>
      </c>
      <c r="I253" s="195" t="s">
        <v>491</v>
      </c>
      <c r="J253" s="105" t="s">
        <v>491</v>
      </c>
    </row>
    <row r="254" spans="1:10" s="58" customFormat="1" ht="10.5" customHeight="1">
      <c r="A254" s="332"/>
      <c r="C254" s="58" t="s">
        <v>804</v>
      </c>
      <c r="D254" s="59" t="s">
        <v>453</v>
      </c>
      <c r="E254" s="412">
        <v>38</v>
      </c>
      <c r="F254" s="432">
        <v>4</v>
      </c>
      <c r="G254" s="412">
        <v>34</v>
      </c>
      <c r="H254" s="437">
        <v>1</v>
      </c>
      <c r="I254" s="195" t="s">
        <v>491</v>
      </c>
      <c r="J254" s="105" t="s">
        <v>491</v>
      </c>
    </row>
    <row r="255" spans="1:10" s="58" customFormat="1" ht="10.5" customHeight="1">
      <c r="A255" s="332">
        <v>933</v>
      </c>
      <c r="B255" s="58" t="s">
        <v>805</v>
      </c>
      <c r="D255" s="59" t="s">
        <v>452</v>
      </c>
      <c r="E255" s="412">
        <v>9</v>
      </c>
      <c r="F255" s="432">
        <v>5</v>
      </c>
      <c r="G255" s="412">
        <v>4</v>
      </c>
      <c r="H255" s="195" t="s">
        <v>491</v>
      </c>
      <c r="I255" s="195" t="s">
        <v>491</v>
      </c>
      <c r="J255" s="105" t="s">
        <v>491</v>
      </c>
    </row>
    <row r="256" spans="1:10" s="58" customFormat="1" ht="10.5" customHeight="1">
      <c r="A256" s="350"/>
      <c r="D256" s="59" t="s">
        <v>453</v>
      </c>
      <c r="E256" s="412">
        <v>3</v>
      </c>
      <c r="F256" s="432">
        <v>1</v>
      </c>
      <c r="G256" s="412">
        <v>2</v>
      </c>
      <c r="H256" s="195" t="s">
        <v>491</v>
      </c>
      <c r="I256" s="195" t="s">
        <v>491</v>
      </c>
      <c r="J256" s="105" t="s">
        <v>491</v>
      </c>
    </row>
    <row r="257" spans="1:10" s="58" customFormat="1" ht="10.5" customHeight="1">
      <c r="A257" s="332">
        <v>934</v>
      </c>
      <c r="B257" s="58" t="s">
        <v>806</v>
      </c>
      <c r="D257" s="59" t="s">
        <v>452</v>
      </c>
      <c r="E257" s="412">
        <v>89</v>
      </c>
      <c r="F257" s="432">
        <v>13</v>
      </c>
      <c r="G257" s="412">
        <v>64</v>
      </c>
      <c r="H257" s="437">
        <v>1</v>
      </c>
      <c r="I257" s="438">
        <v>12</v>
      </c>
      <c r="J257" s="439" t="s">
        <v>491</v>
      </c>
    </row>
    <row r="258" spans="1:10" s="58" customFormat="1" ht="10.5" customHeight="1">
      <c r="A258" s="332"/>
      <c r="D258" s="59" t="s">
        <v>453</v>
      </c>
      <c r="E258" s="412">
        <v>52</v>
      </c>
      <c r="F258" s="432">
        <v>12</v>
      </c>
      <c r="G258" s="412">
        <v>40</v>
      </c>
      <c r="H258" s="437">
        <v>1</v>
      </c>
      <c r="I258" s="195" t="s">
        <v>491</v>
      </c>
      <c r="J258" s="439" t="s">
        <v>491</v>
      </c>
    </row>
    <row r="259" spans="1:10" s="58" customFormat="1" ht="10.5" customHeight="1">
      <c r="A259" s="332">
        <v>935</v>
      </c>
      <c r="B259" s="58" t="s">
        <v>807</v>
      </c>
      <c r="D259" s="59" t="s">
        <v>452</v>
      </c>
      <c r="E259" s="412">
        <v>5</v>
      </c>
      <c r="F259" s="432">
        <v>1</v>
      </c>
      <c r="G259" s="412">
        <v>4</v>
      </c>
      <c r="H259" s="437">
        <v>1</v>
      </c>
      <c r="I259" s="195" t="s">
        <v>491</v>
      </c>
      <c r="J259" s="439" t="s">
        <v>491</v>
      </c>
    </row>
    <row r="260" spans="1:10" s="58" customFormat="1" ht="9.75" customHeight="1">
      <c r="A260" s="332"/>
      <c r="D260" s="59" t="s">
        <v>453</v>
      </c>
      <c r="E260" s="412">
        <v>2</v>
      </c>
      <c r="F260" s="423" t="s">
        <v>491</v>
      </c>
      <c r="G260" s="412">
        <v>2</v>
      </c>
      <c r="H260" s="195" t="s">
        <v>491</v>
      </c>
      <c r="I260" s="195" t="s">
        <v>491</v>
      </c>
      <c r="J260" s="439" t="s">
        <v>491</v>
      </c>
    </row>
    <row r="261" spans="1:10" s="58" customFormat="1" ht="10.5" customHeight="1">
      <c r="A261" s="365"/>
      <c r="B261" s="65" t="s">
        <v>808</v>
      </c>
      <c r="C261" s="65"/>
      <c r="D261" s="66" t="s">
        <v>452</v>
      </c>
      <c r="E261" s="416">
        <v>465</v>
      </c>
      <c r="F261" s="416">
        <v>112</v>
      </c>
      <c r="G261" s="416">
        <v>299</v>
      </c>
      <c r="H261" s="410">
        <v>4</v>
      </c>
      <c r="I261" s="410">
        <v>54</v>
      </c>
      <c r="J261" s="427">
        <v>6</v>
      </c>
    </row>
    <row r="262" spans="1:10" s="58" customFormat="1" ht="10.5" customHeight="1">
      <c r="A262" s="365"/>
      <c r="B262" s="65"/>
      <c r="C262" s="2"/>
      <c r="D262" s="66" t="s">
        <v>453</v>
      </c>
      <c r="E262" s="416">
        <v>307</v>
      </c>
      <c r="F262" s="416">
        <v>80</v>
      </c>
      <c r="G262" s="416">
        <v>208</v>
      </c>
      <c r="H262" s="410">
        <v>3</v>
      </c>
      <c r="I262" s="410">
        <v>19</v>
      </c>
      <c r="J262" s="427">
        <v>5</v>
      </c>
    </row>
    <row r="263" spans="1:10" s="58" customFormat="1" ht="9" customHeight="1">
      <c r="A263" s="365"/>
      <c r="B263" s="65"/>
      <c r="C263" s="65"/>
      <c r="D263" s="66"/>
      <c r="E263" s="416"/>
      <c r="F263" s="416"/>
      <c r="G263" s="416"/>
      <c r="H263" s="410"/>
      <c r="I263" s="410"/>
      <c r="J263" s="427"/>
    </row>
    <row r="264" spans="1:10" s="58" customFormat="1" ht="10.5" customHeight="1">
      <c r="A264" s="332">
        <v>1101</v>
      </c>
      <c r="B264" s="58" t="s">
        <v>809</v>
      </c>
      <c r="D264" s="59" t="s">
        <v>452</v>
      </c>
      <c r="E264" s="412">
        <v>18</v>
      </c>
      <c r="F264" s="432">
        <v>15</v>
      </c>
      <c r="G264" s="412">
        <v>1</v>
      </c>
      <c r="H264" s="195" t="s">
        <v>491</v>
      </c>
      <c r="I264" s="437">
        <v>2</v>
      </c>
      <c r="J264" s="439" t="s">
        <v>491</v>
      </c>
    </row>
    <row r="265" spans="1:10" s="58" customFormat="1" ht="10.5" customHeight="1">
      <c r="A265" s="332"/>
      <c r="D265" s="59" t="s">
        <v>453</v>
      </c>
      <c r="E265" s="412">
        <v>13</v>
      </c>
      <c r="F265" s="432">
        <v>10</v>
      </c>
      <c r="G265" s="412">
        <v>1</v>
      </c>
      <c r="H265" s="195" t="s">
        <v>491</v>
      </c>
      <c r="I265" s="437">
        <v>2</v>
      </c>
      <c r="J265" s="439" t="s">
        <v>491</v>
      </c>
    </row>
    <row r="266" spans="1:10" s="58" customFormat="1" ht="10.5" customHeight="1">
      <c r="A266" s="332">
        <v>1102</v>
      </c>
      <c r="B266" s="58" t="s">
        <v>810</v>
      </c>
      <c r="D266" s="59" t="s">
        <v>452</v>
      </c>
      <c r="E266" s="412">
        <v>5</v>
      </c>
      <c r="F266" s="432">
        <v>5</v>
      </c>
      <c r="G266" s="195" t="s">
        <v>491</v>
      </c>
      <c r="H266" s="195" t="s">
        <v>491</v>
      </c>
      <c r="I266" s="195" t="s">
        <v>491</v>
      </c>
      <c r="J266" s="439" t="s">
        <v>491</v>
      </c>
    </row>
    <row r="267" spans="1:10" s="58" customFormat="1" ht="10.5" customHeight="1">
      <c r="A267" s="332"/>
      <c r="D267" s="59" t="s">
        <v>453</v>
      </c>
      <c r="E267" s="412">
        <v>5</v>
      </c>
      <c r="F267" s="432">
        <v>5</v>
      </c>
      <c r="G267" s="195" t="s">
        <v>491</v>
      </c>
      <c r="H267" s="195" t="s">
        <v>491</v>
      </c>
      <c r="I267" s="195" t="s">
        <v>491</v>
      </c>
      <c r="J267" s="439" t="s">
        <v>491</v>
      </c>
    </row>
    <row r="268" spans="1:10" s="58" customFormat="1" ht="10.5" customHeight="1">
      <c r="A268" s="365"/>
      <c r="B268" s="65" t="s">
        <v>811</v>
      </c>
      <c r="C268" s="65"/>
      <c r="D268" s="66" t="s">
        <v>452</v>
      </c>
      <c r="E268" s="416">
        <v>23</v>
      </c>
      <c r="F268" s="416">
        <v>20</v>
      </c>
      <c r="G268" s="416">
        <v>1</v>
      </c>
      <c r="H268" s="440" t="s">
        <v>491</v>
      </c>
      <c r="I268" s="410">
        <v>2</v>
      </c>
      <c r="J268" s="439" t="s">
        <v>491</v>
      </c>
    </row>
    <row r="269" spans="1:10" s="58" customFormat="1" ht="10.5" customHeight="1">
      <c r="A269" s="365"/>
      <c r="B269" s="65"/>
      <c r="C269" s="2"/>
      <c r="D269" s="66" t="s">
        <v>453</v>
      </c>
      <c r="E269" s="416">
        <v>18</v>
      </c>
      <c r="F269" s="416">
        <v>15</v>
      </c>
      <c r="G269" s="416">
        <v>1</v>
      </c>
      <c r="H269" s="440" t="s">
        <v>491</v>
      </c>
      <c r="I269" s="410">
        <v>2</v>
      </c>
      <c r="J269" s="439" t="s">
        <v>491</v>
      </c>
    </row>
    <row r="270" spans="1:10" s="58" customFormat="1" ht="9" customHeight="1">
      <c r="A270" s="365"/>
      <c r="B270" s="65"/>
      <c r="C270" s="65"/>
      <c r="D270" s="66"/>
      <c r="E270" s="416"/>
      <c r="F270" s="423"/>
      <c r="G270" s="423"/>
      <c r="H270" s="195"/>
      <c r="I270" s="195"/>
      <c r="J270" s="439"/>
    </row>
    <row r="271" spans="1:10" s="58" customFormat="1" ht="10.5" customHeight="1">
      <c r="A271" s="332">
        <v>1501</v>
      </c>
      <c r="B271" s="58" t="s">
        <v>812</v>
      </c>
      <c r="D271" s="59" t="s">
        <v>452</v>
      </c>
      <c r="E271" s="412">
        <v>23</v>
      </c>
      <c r="F271" s="432">
        <v>12</v>
      </c>
      <c r="G271" s="412">
        <v>11</v>
      </c>
      <c r="H271" s="195" t="s">
        <v>491</v>
      </c>
      <c r="I271" s="195" t="s">
        <v>491</v>
      </c>
      <c r="J271" s="439" t="s">
        <v>491</v>
      </c>
    </row>
    <row r="272" spans="1:10" s="58" customFormat="1" ht="10.5" customHeight="1">
      <c r="A272" s="332"/>
      <c r="C272" s="58" t="s">
        <v>813</v>
      </c>
      <c r="D272" s="59" t="s">
        <v>453</v>
      </c>
      <c r="E272" s="412">
        <v>14</v>
      </c>
      <c r="F272" s="432">
        <v>5</v>
      </c>
      <c r="G272" s="412">
        <v>9</v>
      </c>
      <c r="H272" s="195" t="s">
        <v>491</v>
      </c>
      <c r="I272" s="195" t="s">
        <v>491</v>
      </c>
      <c r="J272" s="439" t="s">
        <v>491</v>
      </c>
    </row>
    <row r="273" spans="1:10" s="58" customFormat="1" ht="10.5" customHeight="1">
      <c r="A273" s="332">
        <v>1504</v>
      </c>
      <c r="B273" s="58" t="s">
        <v>814</v>
      </c>
      <c r="D273" s="59" t="s">
        <v>452</v>
      </c>
      <c r="E273" s="412">
        <v>86</v>
      </c>
      <c r="F273" s="432">
        <v>4</v>
      </c>
      <c r="G273" s="412">
        <v>81</v>
      </c>
      <c r="H273" s="195" t="s">
        <v>491</v>
      </c>
      <c r="I273" s="437">
        <v>1</v>
      </c>
      <c r="J273" s="439" t="s">
        <v>491</v>
      </c>
    </row>
    <row r="274" spans="1:10" s="58" customFormat="1" ht="10.5" customHeight="1">
      <c r="A274" s="332"/>
      <c r="D274" s="59" t="s">
        <v>453</v>
      </c>
      <c r="E274" s="412">
        <v>59</v>
      </c>
      <c r="F274" s="432">
        <v>4</v>
      </c>
      <c r="G274" s="412">
        <v>55</v>
      </c>
      <c r="H274" s="195" t="s">
        <v>491</v>
      </c>
      <c r="I274" s="195" t="s">
        <v>491</v>
      </c>
      <c r="J274" s="439" t="s">
        <v>491</v>
      </c>
    </row>
    <row r="275" spans="1:10" s="58" customFormat="1" ht="10.5" customHeight="1">
      <c r="A275" s="332">
        <v>1505</v>
      </c>
      <c r="B275" s="58" t="s">
        <v>815</v>
      </c>
      <c r="D275" s="59" t="s">
        <v>452</v>
      </c>
      <c r="E275" s="412">
        <v>968</v>
      </c>
      <c r="F275" s="412">
        <v>4</v>
      </c>
      <c r="G275" s="412">
        <v>922</v>
      </c>
      <c r="H275" s="437">
        <v>241</v>
      </c>
      <c r="I275" s="437">
        <v>42</v>
      </c>
      <c r="J275" s="426">
        <v>3</v>
      </c>
    </row>
    <row r="276" spans="1:10" s="58" customFormat="1" ht="10.5" customHeight="1">
      <c r="A276" s="332"/>
      <c r="D276" s="59" t="s">
        <v>453</v>
      </c>
      <c r="E276" s="412">
        <v>561</v>
      </c>
      <c r="F276" s="412">
        <v>1</v>
      </c>
      <c r="G276" s="412">
        <v>543</v>
      </c>
      <c r="H276" s="437">
        <v>111</v>
      </c>
      <c r="I276" s="437">
        <v>17</v>
      </c>
      <c r="J276" s="439" t="s">
        <v>491</v>
      </c>
    </row>
    <row r="277" spans="1:10" s="58" customFormat="1" ht="10.5" customHeight="1">
      <c r="A277" s="332">
        <v>1510</v>
      </c>
      <c r="B277" s="58" t="s">
        <v>816</v>
      </c>
      <c r="D277" s="59" t="s">
        <v>452</v>
      </c>
      <c r="E277" s="412">
        <v>208</v>
      </c>
      <c r="F277" s="412">
        <v>4</v>
      </c>
      <c r="G277" s="412">
        <v>196</v>
      </c>
      <c r="H277" s="437">
        <v>32</v>
      </c>
      <c r="I277" s="437">
        <v>8</v>
      </c>
      <c r="J277" s="426">
        <v>1</v>
      </c>
    </row>
    <row r="278" spans="1:10" s="58" customFormat="1" ht="10.5" customHeight="1">
      <c r="A278" s="332"/>
      <c r="D278" s="59" t="s">
        <v>453</v>
      </c>
      <c r="E278" s="412">
        <v>126</v>
      </c>
      <c r="F278" s="412">
        <v>3</v>
      </c>
      <c r="G278" s="412">
        <v>121</v>
      </c>
      <c r="H278" s="437">
        <v>7</v>
      </c>
      <c r="I278" s="437">
        <v>2</v>
      </c>
      <c r="J278" s="439" t="s">
        <v>491</v>
      </c>
    </row>
    <row r="279" spans="1:10" s="58" customFormat="1" ht="10.5" customHeight="1">
      <c r="A279" s="382">
        <v>1512</v>
      </c>
      <c r="B279" s="58" t="s">
        <v>873</v>
      </c>
      <c r="D279" s="59" t="s">
        <v>452</v>
      </c>
      <c r="E279" s="412">
        <v>236</v>
      </c>
      <c r="F279" s="412">
        <v>4</v>
      </c>
      <c r="G279" s="412">
        <v>223</v>
      </c>
      <c r="H279" s="437">
        <v>2</v>
      </c>
      <c r="I279" s="437">
        <v>9</v>
      </c>
      <c r="J279" s="439" t="s">
        <v>491</v>
      </c>
    </row>
    <row r="280" spans="1:10" s="58" customFormat="1" ht="10.5" customHeight="1">
      <c r="A280" s="382"/>
      <c r="C280" s="58" t="s">
        <v>818</v>
      </c>
      <c r="D280" s="59" t="s">
        <v>453</v>
      </c>
      <c r="E280" s="412">
        <v>120</v>
      </c>
      <c r="F280" s="412">
        <v>3</v>
      </c>
      <c r="G280" s="412">
        <v>116</v>
      </c>
      <c r="H280" s="440" t="s">
        <v>491</v>
      </c>
      <c r="I280" s="437">
        <v>1</v>
      </c>
      <c r="J280" s="439" t="s">
        <v>491</v>
      </c>
    </row>
    <row r="281" spans="1:10" s="58" customFormat="1" ht="10.5" customHeight="1">
      <c r="A281" s="382">
        <v>1513</v>
      </c>
      <c r="B281" s="58" t="s">
        <v>819</v>
      </c>
      <c r="D281" s="59" t="s">
        <v>452</v>
      </c>
      <c r="E281" s="412">
        <v>48</v>
      </c>
      <c r="F281" s="412">
        <v>4</v>
      </c>
      <c r="G281" s="412">
        <v>43</v>
      </c>
      <c r="H281" s="437">
        <v>15</v>
      </c>
      <c r="I281" s="437">
        <v>1</v>
      </c>
      <c r="J281" s="439" t="s">
        <v>491</v>
      </c>
    </row>
    <row r="282" spans="1:10" s="58" customFormat="1" ht="10.5" customHeight="1">
      <c r="A282" s="382"/>
      <c r="C282" s="58" t="s">
        <v>820</v>
      </c>
      <c r="D282" s="59" t="s">
        <v>453</v>
      </c>
      <c r="E282" s="412">
        <v>27</v>
      </c>
      <c r="F282" s="412">
        <v>3</v>
      </c>
      <c r="G282" s="412">
        <v>23</v>
      </c>
      <c r="H282" s="437">
        <v>6</v>
      </c>
      <c r="I282" s="437">
        <v>1</v>
      </c>
      <c r="J282" s="439" t="s">
        <v>491</v>
      </c>
    </row>
    <row r="283" spans="1:10" s="58" customFormat="1" ht="10.5" customHeight="1">
      <c r="A283" s="382">
        <v>1514</v>
      </c>
      <c r="B283" s="58" t="s">
        <v>821</v>
      </c>
      <c r="C283"/>
      <c r="D283" s="59" t="s">
        <v>452</v>
      </c>
      <c r="E283" s="412">
        <v>38</v>
      </c>
      <c r="F283" s="412">
        <v>3</v>
      </c>
      <c r="G283" s="412">
        <v>35</v>
      </c>
      <c r="H283" s="437">
        <v>7</v>
      </c>
      <c r="I283" s="195" t="s">
        <v>491</v>
      </c>
      <c r="J283" s="439" t="s">
        <v>491</v>
      </c>
    </row>
    <row r="284" spans="1:10" s="58" customFormat="1" ht="10.5" customHeight="1">
      <c r="A284" s="382"/>
      <c r="D284" s="59" t="s">
        <v>453</v>
      </c>
      <c r="E284" s="412">
        <v>22</v>
      </c>
      <c r="F284" s="423" t="s">
        <v>491</v>
      </c>
      <c r="G284" s="412">
        <v>22</v>
      </c>
      <c r="H284" s="437">
        <v>2</v>
      </c>
      <c r="I284" s="195" t="s">
        <v>491</v>
      </c>
      <c r="J284" s="439" t="s">
        <v>491</v>
      </c>
    </row>
    <row r="285" spans="1:10" s="58" customFormat="1" ht="10.5" customHeight="1">
      <c r="A285" s="382">
        <v>1515</v>
      </c>
      <c r="B285" s="58" t="s">
        <v>822</v>
      </c>
      <c r="D285" s="59" t="s">
        <v>452</v>
      </c>
      <c r="E285" s="412">
        <v>50</v>
      </c>
      <c r="F285" s="412">
        <v>3</v>
      </c>
      <c r="G285" s="412">
        <v>46</v>
      </c>
      <c r="H285" s="437">
        <v>2</v>
      </c>
      <c r="I285" s="437">
        <v>1</v>
      </c>
      <c r="J285" s="439" t="s">
        <v>491</v>
      </c>
    </row>
    <row r="286" spans="1:10" s="58" customFormat="1" ht="10.5" customHeight="1">
      <c r="A286" s="382"/>
      <c r="D286" s="59" t="s">
        <v>453</v>
      </c>
      <c r="E286" s="412">
        <v>27</v>
      </c>
      <c r="F286" s="412">
        <v>2</v>
      </c>
      <c r="G286" s="412">
        <v>25</v>
      </c>
      <c r="H286" s="440" t="s">
        <v>491</v>
      </c>
      <c r="I286" s="195" t="s">
        <v>491</v>
      </c>
      <c r="J286" s="439" t="s">
        <v>491</v>
      </c>
    </row>
    <row r="287" spans="1:10" s="58" customFormat="1" ht="10.5" customHeight="1">
      <c r="A287" s="382">
        <v>1516</v>
      </c>
      <c r="B287" s="58" t="s">
        <v>823</v>
      </c>
      <c r="D287" s="59" t="s">
        <v>452</v>
      </c>
      <c r="E287" s="412">
        <v>23</v>
      </c>
      <c r="F287" s="412">
        <v>7</v>
      </c>
      <c r="G287" s="412">
        <v>15</v>
      </c>
      <c r="H287" s="437">
        <v>2</v>
      </c>
      <c r="I287" s="437">
        <v>1</v>
      </c>
      <c r="J287" s="439" t="s">
        <v>491</v>
      </c>
    </row>
    <row r="288" spans="1:10" s="58" customFormat="1" ht="10.5" customHeight="1">
      <c r="A288" s="382"/>
      <c r="D288" s="59" t="s">
        <v>453</v>
      </c>
      <c r="E288" s="412">
        <v>12</v>
      </c>
      <c r="F288" s="412">
        <v>1</v>
      </c>
      <c r="G288" s="412">
        <v>10</v>
      </c>
      <c r="H288" s="437">
        <v>1</v>
      </c>
      <c r="I288" s="437">
        <v>1</v>
      </c>
      <c r="J288" s="439" t="s">
        <v>491</v>
      </c>
    </row>
    <row r="289" spans="1:10" s="58" customFormat="1" ht="10.5" customHeight="1">
      <c r="A289" s="382">
        <v>1517</v>
      </c>
      <c r="B289" s="58" t="s">
        <v>824</v>
      </c>
      <c r="D289" s="59" t="s">
        <v>452</v>
      </c>
      <c r="E289" s="412">
        <v>15</v>
      </c>
      <c r="F289" s="423" t="s">
        <v>491</v>
      </c>
      <c r="G289" s="412">
        <v>15</v>
      </c>
      <c r="H289" s="437">
        <v>3</v>
      </c>
      <c r="I289" s="195" t="s">
        <v>491</v>
      </c>
      <c r="J289" s="439" t="s">
        <v>491</v>
      </c>
    </row>
    <row r="290" spans="1:10" s="58" customFormat="1" ht="10.5" customHeight="1">
      <c r="A290" s="382"/>
      <c r="D290" s="59" t="s">
        <v>453</v>
      </c>
      <c r="E290" s="412">
        <v>9</v>
      </c>
      <c r="F290" s="423" t="s">
        <v>491</v>
      </c>
      <c r="G290" s="412">
        <v>9</v>
      </c>
      <c r="H290" s="437">
        <v>1</v>
      </c>
      <c r="I290" s="195" t="s">
        <v>491</v>
      </c>
      <c r="J290" s="439" t="s">
        <v>491</v>
      </c>
    </row>
    <row r="291" spans="1:10" s="58" customFormat="1" ht="10.5" customHeight="1">
      <c r="A291" s="382">
        <v>1520</v>
      </c>
      <c r="B291" s="58" t="s">
        <v>825</v>
      </c>
      <c r="D291" s="59" t="s">
        <v>452</v>
      </c>
      <c r="E291" s="412">
        <v>9</v>
      </c>
      <c r="F291" s="412">
        <v>2</v>
      </c>
      <c r="G291" s="412">
        <v>7</v>
      </c>
      <c r="H291" s="437">
        <v>2</v>
      </c>
      <c r="I291" s="195" t="s">
        <v>491</v>
      </c>
      <c r="J291" s="439" t="s">
        <v>491</v>
      </c>
    </row>
    <row r="292" spans="1:10" s="58" customFormat="1" ht="10.5" customHeight="1">
      <c r="A292" s="382"/>
      <c r="D292" s="59" t="s">
        <v>453</v>
      </c>
      <c r="E292" s="412">
        <v>7</v>
      </c>
      <c r="F292" s="412">
        <v>2</v>
      </c>
      <c r="G292" s="412">
        <v>5</v>
      </c>
      <c r="H292" s="437">
        <v>1</v>
      </c>
      <c r="I292" s="195" t="s">
        <v>491</v>
      </c>
      <c r="J292" s="439" t="s">
        <v>491</v>
      </c>
    </row>
    <row r="293" spans="1:10" ht="10.5" customHeight="1">
      <c r="A293" s="382">
        <v>1523</v>
      </c>
      <c r="B293" s="58" t="s">
        <v>826</v>
      </c>
      <c r="C293" s="58"/>
      <c r="D293" s="59" t="s">
        <v>452</v>
      </c>
      <c r="E293" s="412">
        <v>6</v>
      </c>
      <c r="F293" s="423" t="s">
        <v>491</v>
      </c>
      <c r="G293" s="412">
        <v>5</v>
      </c>
      <c r="H293" s="195" t="s">
        <v>491</v>
      </c>
      <c r="I293" s="437">
        <v>1</v>
      </c>
      <c r="J293" s="439" t="s">
        <v>491</v>
      </c>
    </row>
    <row r="294" spans="1:10" ht="10.5" customHeight="1">
      <c r="A294" s="383"/>
      <c r="B294" s="6"/>
      <c r="C294" s="6" t="s">
        <v>827</v>
      </c>
      <c r="D294" s="59" t="s">
        <v>453</v>
      </c>
      <c r="E294" s="412">
        <v>4</v>
      </c>
      <c r="F294" s="423" t="s">
        <v>491</v>
      </c>
      <c r="G294" s="412">
        <v>3</v>
      </c>
      <c r="H294" s="195" t="s">
        <v>491</v>
      </c>
      <c r="I294" s="437">
        <v>1</v>
      </c>
      <c r="J294" s="439" t="s">
        <v>491</v>
      </c>
    </row>
    <row r="295" spans="1:10" ht="10.5" customHeight="1">
      <c r="A295" s="383">
        <v>1524</v>
      </c>
      <c r="B295" s="6" t="s">
        <v>828</v>
      </c>
      <c r="C295" s="6"/>
      <c r="D295" s="59" t="s">
        <v>452</v>
      </c>
      <c r="E295" s="412">
        <v>38</v>
      </c>
      <c r="F295" s="423" t="s">
        <v>491</v>
      </c>
      <c r="G295" s="412">
        <v>38</v>
      </c>
      <c r="H295" s="437">
        <v>14</v>
      </c>
      <c r="I295" s="195" t="s">
        <v>491</v>
      </c>
      <c r="J295" s="439" t="s">
        <v>491</v>
      </c>
    </row>
    <row r="296" spans="1:10" ht="10.5" customHeight="1">
      <c r="A296" s="383"/>
      <c r="B296" s="6"/>
      <c r="C296" s="6"/>
      <c r="D296" s="59" t="s">
        <v>453</v>
      </c>
      <c r="E296" s="412">
        <v>25</v>
      </c>
      <c r="F296" s="423" t="s">
        <v>491</v>
      </c>
      <c r="G296" s="412">
        <v>25</v>
      </c>
      <c r="H296" s="437">
        <v>9</v>
      </c>
      <c r="I296" s="195" t="s">
        <v>491</v>
      </c>
      <c r="J296" s="439" t="s">
        <v>491</v>
      </c>
    </row>
    <row r="297" spans="1:10" ht="10.5" customHeight="1">
      <c r="A297" s="383">
        <v>1525</v>
      </c>
      <c r="B297" s="6" t="s">
        <v>829</v>
      </c>
      <c r="C297" s="6"/>
      <c r="D297" s="59" t="s">
        <v>452</v>
      </c>
      <c r="E297" s="423" t="s">
        <v>491</v>
      </c>
      <c r="F297" s="423" t="s">
        <v>491</v>
      </c>
      <c r="G297" s="423" t="s">
        <v>491</v>
      </c>
      <c r="H297" s="439" t="s">
        <v>491</v>
      </c>
      <c r="I297" s="439" t="s">
        <v>491</v>
      </c>
      <c r="J297" s="439" t="s">
        <v>491</v>
      </c>
    </row>
    <row r="298" spans="1:10" ht="10.5" customHeight="1">
      <c r="A298" s="383"/>
      <c r="B298" s="6"/>
      <c r="C298" s="6" t="s">
        <v>830</v>
      </c>
      <c r="D298" s="59" t="s">
        <v>453</v>
      </c>
      <c r="E298" s="423" t="s">
        <v>491</v>
      </c>
      <c r="F298" s="423" t="s">
        <v>491</v>
      </c>
      <c r="G298" s="423" t="s">
        <v>491</v>
      </c>
      <c r="H298" s="439" t="s">
        <v>491</v>
      </c>
      <c r="I298" s="439" t="s">
        <v>491</v>
      </c>
      <c r="J298" s="439" t="s">
        <v>491</v>
      </c>
    </row>
    <row r="299" spans="1:10" ht="10.5" customHeight="1">
      <c r="A299" s="383">
        <v>1531</v>
      </c>
      <c r="B299" s="6" t="s">
        <v>831</v>
      </c>
      <c r="C299" s="6"/>
      <c r="D299" s="59" t="s">
        <v>452</v>
      </c>
      <c r="E299" s="412">
        <v>8</v>
      </c>
      <c r="F299" s="412">
        <v>1</v>
      </c>
      <c r="G299" s="412">
        <v>7</v>
      </c>
      <c r="H299" s="437">
        <v>1</v>
      </c>
      <c r="I299" s="195" t="s">
        <v>491</v>
      </c>
      <c r="J299" s="439" t="s">
        <v>491</v>
      </c>
    </row>
    <row r="300" spans="1:10" ht="10.5" customHeight="1">
      <c r="A300" s="383"/>
      <c r="B300" s="6"/>
      <c r="C300" s="6"/>
      <c r="D300" s="59" t="s">
        <v>453</v>
      </c>
      <c r="E300" s="412">
        <v>5</v>
      </c>
      <c r="F300" s="423" t="s">
        <v>491</v>
      </c>
      <c r="G300" s="412">
        <v>5</v>
      </c>
      <c r="H300" s="437">
        <v>1</v>
      </c>
      <c r="I300" s="195" t="s">
        <v>491</v>
      </c>
      <c r="J300" s="439" t="s">
        <v>491</v>
      </c>
    </row>
    <row r="301" spans="1:10" ht="10.5" customHeight="1">
      <c r="A301" s="383">
        <v>1532</v>
      </c>
      <c r="B301" s="6" t="s">
        <v>832</v>
      </c>
      <c r="C301" s="6"/>
      <c r="D301" s="59" t="s">
        <v>452</v>
      </c>
      <c r="E301" s="412">
        <v>14</v>
      </c>
      <c r="F301" s="423" t="s">
        <v>491</v>
      </c>
      <c r="G301" s="412">
        <v>14</v>
      </c>
      <c r="H301" s="437">
        <v>1</v>
      </c>
      <c r="I301" s="195" t="s">
        <v>491</v>
      </c>
      <c r="J301" s="439" t="s">
        <v>491</v>
      </c>
    </row>
    <row r="302" spans="1:10" ht="10.5" customHeight="1">
      <c r="A302" s="383"/>
      <c r="B302" s="6"/>
      <c r="C302" s="6" t="s">
        <v>833</v>
      </c>
      <c r="D302" s="59" t="s">
        <v>453</v>
      </c>
      <c r="E302" s="412">
        <v>10</v>
      </c>
      <c r="F302" s="423" t="s">
        <v>491</v>
      </c>
      <c r="G302" s="412">
        <v>10</v>
      </c>
      <c r="H302" s="195" t="s">
        <v>491</v>
      </c>
      <c r="I302" s="195" t="s">
        <v>491</v>
      </c>
      <c r="J302" s="439" t="s">
        <v>491</v>
      </c>
    </row>
    <row r="303" spans="1:10" ht="10.5" customHeight="1">
      <c r="A303" s="383">
        <v>1580</v>
      </c>
      <c r="B303" s="6" t="s">
        <v>834</v>
      </c>
      <c r="C303" s="6"/>
      <c r="D303" s="59" t="s">
        <v>452</v>
      </c>
      <c r="E303" s="423" t="s">
        <v>491</v>
      </c>
      <c r="F303" s="423" t="s">
        <v>491</v>
      </c>
      <c r="G303" s="423" t="s">
        <v>491</v>
      </c>
      <c r="H303" s="195" t="s">
        <v>491</v>
      </c>
      <c r="I303" s="195" t="s">
        <v>491</v>
      </c>
      <c r="J303" s="439" t="s">
        <v>491</v>
      </c>
    </row>
    <row r="304" spans="1:10" ht="10.5" customHeight="1">
      <c r="A304" s="383"/>
      <c r="B304" s="6"/>
      <c r="C304" s="6" t="str">
        <f>"- Ausbildung -"</f>
        <v>- Ausbildung -</v>
      </c>
      <c r="D304" s="59" t="s">
        <v>453</v>
      </c>
      <c r="E304" s="423" t="s">
        <v>491</v>
      </c>
      <c r="F304" s="423" t="s">
        <v>491</v>
      </c>
      <c r="G304" s="423" t="s">
        <v>491</v>
      </c>
      <c r="H304" s="195" t="s">
        <v>491</v>
      </c>
      <c r="I304" s="195" t="s">
        <v>491</v>
      </c>
      <c r="J304" s="439" t="s">
        <v>491</v>
      </c>
    </row>
    <row r="305" spans="1:10" ht="10.5" customHeight="1">
      <c r="A305" s="384"/>
      <c r="B305" s="65" t="s">
        <v>835</v>
      </c>
      <c r="C305" s="65"/>
      <c r="D305" s="66" t="s">
        <v>452</v>
      </c>
      <c r="E305" s="441">
        <v>1770</v>
      </c>
      <c r="F305" s="416">
        <v>48</v>
      </c>
      <c r="G305" s="441">
        <v>1658</v>
      </c>
      <c r="H305" s="410">
        <v>322</v>
      </c>
      <c r="I305" s="410">
        <v>64</v>
      </c>
      <c r="J305" s="427">
        <v>4</v>
      </c>
    </row>
    <row r="306" spans="1:10" ht="10.5" customHeight="1">
      <c r="A306" s="384"/>
      <c r="B306" s="65"/>
      <c r="C306" s="2"/>
      <c r="D306" s="66" t="s">
        <v>453</v>
      </c>
      <c r="E306" s="441">
        <v>1028</v>
      </c>
      <c r="F306" s="416">
        <v>24</v>
      </c>
      <c r="G306" s="441">
        <v>981</v>
      </c>
      <c r="H306" s="410">
        <v>139</v>
      </c>
      <c r="I306" s="410">
        <v>23</v>
      </c>
      <c r="J306" s="428" t="s">
        <v>491</v>
      </c>
    </row>
    <row r="307" spans="1:10" ht="9" customHeight="1">
      <c r="A307" s="384"/>
      <c r="B307" s="65"/>
      <c r="C307" s="65"/>
      <c r="D307" s="66"/>
      <c r="E307" s="441"/>
      <c r="F307" s="416"/>
      <c r="G307" s="441"/>
      <c r="H307" s="410"/>
      <c r="I307" s="410"/>
      <c r="J307" s="427"/>
    </row>
    <row r="308" spans="1:10" ht="10.5" customHeight="1">
      <c r="A308" s="385"/>
      <c r="B308" s="65" t="s">
        <v>836</v>
      </c>
      <c r="C308" s="65"/>
      <c r="D308" s="66" t="s">
        <v>452</v>
      </c>
      <c r="E308" s="441">
        <v>23157</v>
      </c>
      <c r="F308" s="442">
        <v>6065</v>
      </c>
      <c r="G308" s="441">
        <v>16853</v>
      </c>
      <c r="H308" s="410">
        <v>429</v>
      </c>
      <c r="I308" s="410">
        <v>239</v>
      </c>
      <c r="J308" s="427">
        <v>10</v>
      </c>
    </row>
    <row r="309" spans="1:10" ht="10.5" customHeight="1">
      <c r="A309" s="385"/>
      <c r="B309" s="65"/>
      <c r="C309" s="65"/>
      <c r="D309" s="66" t="s">
        <v>453</v>
      </c>
      <c r="E309" s="441">
        <v>18914</v>
      </c>
      <c r="F309" s="442">
        <v>5172</v>
      </c>
      <c r="G309" s="441">
        <v>13655</v>
      </c>
      <c r="H309" s="410">
        <v>218</v>
      </c>
      <c r="I309" s="410">
        <v>87</v>
      </c>
      <c r="J309" s="427">
        <v>5</v>
      </c>
    </row>
    <row r="310" spans="1:10" s="6" customFormat="1" ht="10.5" customHeight="1">
      <c r="A310" s="4" t="str">
        <f>"- 33 -"</f>
        <v>- 33 -</v>
      </c>
      <c r="B310" s="72"/>
      <c r="C310" s="72"/>
      <c r="D310" s="443"/>
      <c r="E310" s="72"/>
      <c r="F310" s="72"/>
      <c r="G310" s="72"/>
      <c r="H310" s="72"/>
      <c r="I310" s="72"/>
      <c r="J310" s="72"/>
    </row>
    <row r="311" spans="1:10" s="6" customFormat="1" ht="9.75" customHeight="1">
      <c r="A311"/>
      <c r="B311" s="4"/>
      <c r="C311" s="4"/>
      <c r="D311" s="4"/>
      <c r="E311" s="54"/>
      <c r="F311" s="54"/>
      <c r="G311" s="54"/>
      <c r="H311" s="54"/>
      <c r="I311" s="54"/>
      <c r="J311" s="54"/>
    </row>
    <row r="312" spans="1:10" s="6" customFormat="1" ht="9.75" customHeight="1">
      <c r="A312" s="1"/>
      <c r="B312" s="1"/>
      <c r="C312" s="1"/>
      <c r="D312" s="1"/>
      <c r="E312"/>
      <c r="F312"/>
      <c r="G312"/>
      <c r="H312"/>
      <c r="I312"/>
      <c r="J312"/>
    </row>
    <row r="313" spans="1:10" s="6" customFormat="1" ht="12" customHeight="1">
      <c r="A313" s="372" t="s">
        <v>867</v>
      </c>
      <c r="B313" s="22"/>
      <c r="C313" s="22"/>
      <c r="D313" s="22"/>
      <c r="E313" s="54"/>
      <c r="F313" s="54"/>
      <c r="G313" s="54"/>
      <c r="H313" s="54"/>
      <c r="I313" s="54"/>
      <c r="J313" s="54"/>
    </row>
    <row r="314" spans="1:10" s="6" customFormat="1" ht="12" customHeight="1">
      <c r="A314" s="372" t="s">
        <v>724</v>
      </c>
      <c r="B314" s="372"/>
      <c r="C314" s="372"/>
      <c r="D314" s="372"/>
      <c r="E314" s="425"/>
      <c r="F314" s="425"/>
      <c r="G314" s="425"/>
      <c r="H314" s="425"/>
      <c r="I314" s="425"/>
      <c r="J314" s="425"/>
    </row>
    <row r="315" spans="1:10" s="6" customFormat="1" ht="12" customHeight="1" thickBot="1">
      <c r="A315" s="23"/>
      <c r="B315" s="23"/>
      <c r="C315" s="23"/>
      <c r="D315" s="23"/>
      <c r="E315" s="230"/>
      <c r="F315" s="230"/>
      <c r="G315" s="230"/>
      <c r="H315" s="230"/>
      <c r="I315" s="230"/>
      <c r="J315" s="230"/>
    </row>
    <row r="316" spans="1:13" s="1" customFormat="1" ht="9.75" customHeight="1">
      <c r="A316" s="743" t="s">
        <v>680</v>
      </c>
      <c r="B316" s="770" t="s">
        <v>857</v>
      </c>
      <c r="C316" s="724"/>
      <c r="D316" s="725"/>
      <c r="E316" s="767" t="s">
        <v>439</v>
      </c>
      <c r="F316" s="769" t="s">
        <v>858</v>
      </c>
      <c r="G316" s="107"/>
      <c r="H316" s="317"/>
      <c r="I316" s="107"/>
      <c r="J316" s="107"/>
      <c r="K316" s="123"/>
      <c r="L316" s="27"/>
      <c r="M316" s="27"/>
    </row>
    <row r="317" spans="1:13" s="1" customFormat="1" ht="7.5" customHeight="1">
      <c r="A317" s="744"/>
      <c r="B317" s="763"/>
      <c r="C317" s="726"/>
      <c r="D317" s="727"/>
      <c r="E317" s="765"/>
      <c r="F317" s="761"/>
      <c r="G317" s="107"/>
      <c r="H317" s="399"/>
      <c r="I317" s="315"/>
      <c r="J317" s="315"/>
      <c r="K317" s="24"/>
      <c r="L317" s="24"/>
      <c r="M317" s="24"/>
    </row>
    <row r="318" spans="1:13" s="1" customFormat="1" ht="9.75" customHeight="1">
      <c r="A318" s="744"/>
      <c r="B318" s="763"/>
      <c r="C318" s="726"/>
      <c r="D318" s="727"/>
      <c r="E318" s="765"/>
      <c r="F318" s="761"/>
      <c r="G318" s="238"/>
      <c r="H318" s="114" t="s">
        <v>403</v>
      </c>
      <c r="I318" s="400"/>
      <c r="J318" s="115" t="s">
        <v>403</v>
      </c>
      <c r="K318" s="50"/>
      <c r="L318" s="27"/>
      <c r="M318" s="27"/>
    </row>
    <row r="319" spans="1:13" s="1" customFormat="1" ht="9.75" customHeight="1">
      <c r="A319" s="744"/>
      <c r="B319" s="763"/>
      <c r="C319" s="726"/>
      <c r="D319" s="727"/>
      <c r="E319" s="765"/>
      <c r="F319" s="761"/>
      <c r="G319" s="309" t="s">
        <v>859</v>
      </c>
      <c r="H319" s="70" t="s">
        <v>860</v>
      </c>
      <c r="I319" s="309" t="s">
        <v>859</v>
      </c>
      <c r="J319" s="116" t="s">
        <v>860</v>
      </c>
      <c r="K319" s="50"/>
      <c r="L319" s="50"/>
      <c r="M319" s="50"/>
    </row>
    <row r="320" spans="1:13" s="1" customFormat="1" ht="9.75" customHeight="1">
      <c r="A320" s="744"/>
      <c r="B320" s="763"/>
      <c r="C320" s="726"/>
      <c r="D320" s="727"/>
      <c r="E320" s="765"/>
      <c r="F320" s="761"/>
      <c r="G320" s="309" t="s">
        <v>861</v>
      </c>
      <c r="H320" s="70" t="s">
        <v>862</v>
      </c>
      <c r="I320" s="309" t="s">
        <v>861</v>
      </c>
      <c r="J320" s="116" t="s">
        <v>862</v>
      </c>
      <c r="K320" s="50"/>
      <c r="L320" s="50"/>
      <c r="M320" s="50"/>
    </row>
    <row r="321" spans="1:13" s="1" customFormat="1" ht="15" customHeight="1" thickBot="1">
      <c r="A321" s="745"/>
      <c r="B321" s="319"/>
      <c r="C321" s="728"/>
      <c r="D321" s="729"/>
      <c r="E321" s="768"/>
      <c r="F321" s="406"/>
      <c r="G321" s="289"/>
      <c r="H321" s="76" t="s">
        <v>863</v>
      </c>
      <c r="I321" s="289"/>
      <c r="J321" s="116" t="s">
        <v>863</v>
      </c>
      <c r="K321" s="50"/>
      <c r="L321" s="50"/>
      <c r="M321" s="50"/>
    </row>
    <row r="322" spans="1:10" s="6" customFormat="1" ht="9.75" customHeight="1">
      <c r="A322" s="143"/>
      <c r="B322" s="34"/>
      <c r="C322" s="34"/>
      <c r="D322" s="26"/>
      <c r="E322" s="51"/>
      <c r="F322" s="51"/>
      <c r="G322" s="51"/>
      <c r="H322" s="51"/>
      <c r="I322" s="51"/>
      <c r="J322" s="51"/>
    </row>
    <row r="323" spans="1:10" s="6" customFormat="1" ht="10.5" customHeight="1">
      <c r="A323" s="332">
        <v>303</v>
      </c>
      <c r="B323" s="6" t="s">
        <v>837</v>
      </c>
      <c r="D323" s="59" t="s">
        <v>452</v>
      </c>
      <c r="E323" s="444">
        <v>17</v>
      </c>
      <c r="F323" s="141" t="s">
        <v>491</v>
      </c>
      <c r="G323" s="444">
        <v>15</v>
      </c>
      <c r="H323" s="203" t="s">
        <v>491</v>
      </c>
      <c r="I323" s="437">
        <v>2</v>
      </c>
      <c r="J323" s="439" t="s">
        <v>491</v>
      </c>
    </row>
    <row r="324" spans="1:10" s="6" customFormat="1" ht="10.5" customHeight="1">
      <c r="A324" s="332"/>
      <c r="D324" s="59" t="s">
        <v>453</v>
      </c>
      <c r="E324" s="444">
        <v>4</v>
      </c>
      <c r="F324" s="141" t="s">
        <v>491</v>
      </c>
      <c r="G324" s="444">
        <v>4</v>
      </c>
      <c r="H324" s="203" t="s">
        <v>491</v>
      </c>
      <c r="I324" s="203" t="s">
        <v>491</v>
      </c>
      <c r="J324" s="439" t="s">
        <v>491</v>
      </c>
    </row>
    <row r="325" spans="1:10" s="6" customFormat="1" ht="10.5" customHeight="1">
      <c r="A325" s="365"/>
      <c r="B325" s="63" t="s">
        <v>720</v>
      </c>
      <c r="C325" s="63"/>
      <c r="D325" s="66" t="s">
        <v>452</v>
      </c>
      <c r="E325" s="445">
        <v>17</v>
      </c>
      <c r="F325" s="141" t="s">
        <v>491</v>
      </c>
      <c r="G325" s="445">
        <v>15</v>
      </c>
      <c r="H325" s="203" t="s">
        <v>491</v>
      </c>
      <c r="I325" s="410">
        <v>2</v>
      </c>
      <c r="J325" s="424" t="s">
        <v>491</v>
      </c>
    </row>
    <row r="326" spans="1:10" s="6" customFormat="1" ht="10.5" customHeight="1">
      <c r="A326" s="365"/>
      <c r="B326" s="63"/>
      <c r="C326" s="2"/>
      <c r="D326" s="66" t="s">
        <v>453</v>
      </c>
      <c r="E326" s="445">
        <v>4</v>
      </c>
      <c r="F326" s="141" t="s">
        <v>491</v>
      </c>
      <c r="G326" s="445">
        <v>4</v>
      </c>
      <c r="H326" s="203" t="s">
        <v>491</v>
      </c>
      <c r="I326" s="203" t="s">
        <v>491</v>
      </c>
      <c r="J326" s="424" t="s">
        <v>491</v>
      </c>
    </row>
    <row r="327" spans="1:10" s="6" customFormat="1" ht="10.5" customHeight="1">
      <c r="A327" s="365"/>
      <c r="B327" s="63"/>
      <c r="C327" s="63"/>
      <c r="D327" s="66"/>
      <c r="E327" s="445"/>
      <c r="F327" s="141"/>
      <c r="G327" s="445"/>
      <c r="H327" s="410"/>
      <c r="I327" s="410"/>
      <c r="J327" s="410"/>
    </row>
    <row r="328" spans="1:10" s="6" customFormat="1" ht="10.5" customHeight="1">
      <c r="A328" s="332">
        <v>606</v>
      </c>
      <c r="B328" s="6" t="s">
        <v>838</v>
      </c>
      <c r="D328" s="59" t="s">
        <v>452</v>
      </c>
      <c r="E328" s="444">
        <v>14</v>
      </c>
      <c r="F328" s="141" t="s">
        <v>491</v>
      </c>
      <c r="G328" s="446">
        <v>1</v>
      </c>
      <c r="H328" s="203" t="s">
        <v>491</v>
      </c>
      <c r="I328" s="437">
        <v>13</v>
      </c>
      <c r="J328" s="437">
        <v>1</v>
      </c>
    </row>
    <row r="329" spans="1:10" s="6" customFormat="1" ht="10.5" customHeight="1">
      <c r="A329" s="332"/>
      <c r="C329" s="6" t="s">
        <v>839</v>
      </c>
      <c r="D329" s="59" t="s">
        <v>453</v>
      </c>
      <c r="E329" s="444">
        <v>13</v>
      </c>
      <c r="F329" s="141" t="s">
        <v>491</v>
      </c>
      <c r="G329" s="446">
        <v>1</v>
      </c>
      <c r="H329" s="203" t="s">
        <v>491</v>
      </c>
      <c r="I329" s="437">
        <v>12</v>
      </c>
      <c r="J329" s="437">
        <v>1</v>
      </c>
    </row>
    <row r="330" spans="1:10" s="6" customFormat="1" ht="10.5" customHeight="1">
      <c r="A330" s="365"/>
      <c r="B330" s="63" t="s">
        <v>763</v>
      </c>
      <c r="C330" s="63"/>
      <c r="D330" s="66" t="s">
        <v>452</v>
      </c>
      <c r="E330" s="445">
        <v>14</v>
      </c>
      <c r="F330" s="141" t="s">
        <v>491</v>
      </c>
      <c r="G330" s="445">
        <v>1</v>
      </c>
      <c r="H330" s="440" t="s">
        <v>491</v>
      </c>
      <c r="I330" s="410">
        <v>13</v>
      </c>
      <c r="J330" s="410">
        <v>1</v>
      </c>
    </row>
    <row r="331" spans="1:10" s="6" customFormat="1" ht="10.5" customHeight="1">
      <c r="A331" s="365"/>
      <c r="B331" s="63"/>
      <c r="C331" s="2"/>
      <c r="D331" s="66" t="s">
        <v>453</v>
      </c>
      <c r="E331" s="445">
        <v>13</v>
      </c>
      <c r="F331" s="141" t="s">
        <v>491</v>
      </c>
      <c r="G331" s="445">
        <v>1</v>
      </c>
      <c r="H331" s="440" t="s">
        <v>491</v>
      </c>
      <c r="I331" s="410">
        <v>12</v>
      </c>
      <c r="J331" s="410">
        <v>1</v>
      </c>
    </row>
    <row r="332" spans="1:10" s="6" customFormat="1" ht="10.5" customHeight="1">
      <c r="A332" s="365"/>
      <c r="B332" s="63"/>
      <c r="C332" s="63"/>
      <c r="D332" s="66"/>
      <c r="E332" s="445"/>
      <c r="F332" s="141"/>
      <c r="G332" s="445"/>
      <c r="H332" s="203"/>
      <c r="I332" s="410"/>
      <c r="J332" s="410"/>
    </row>
    <row r="333" spans="1:10" s="6" customFormat="1" ht="10.5" customHeight="1">
      <c r="A333" s="332">
        <v>802</v>
      </c>
      <c r="B333" s="6" t="s">
        <v>840</v>
      </c>
      <c r="D333" s="59" t="s">
        <v>452</v>
      </c>
      <c r="E333" s="444">
        <v>3</v>
      </c>
      <c r="F333" s="141" t="s">
        <v>491</v>
      </c>
      <c r="G333" s="446">
        <v>2</v>
      </c>
      <c r="H333" s="203" t="s">
        <v>491</v>
      </c>
      <c r="I333" s="437">
        <v>1</v>
      </c>
      <c r="J333" s="424" t="s">
        <v>491</v>
      </c>
    </row>
    <row r="334" spans="1:10" s="6" customFormat="1" ht="10.5" customHeight="1">
      <c r="A334" s="332"/>
      <c r="D334" s="59" t="s">
        <v>453</v>
      </c>
      <c r="E334" s="444">
        <v>2</v>
      </c>
      <c r="F334" s="141" t="s">
        <v>491</v>
      </c>
      <c r="G334" s="446">
        <v>1</v>
      </c>
      <c r="H334" s="203" t="s">
        <v>491</v>
      </c>
      <c r="I334" s="437">
        <v>1</v>
      </c>
      <c r="J334" s="424" t="s">
        <v>491</v>
      </c>
    </row>
    <row r="335" spans="1:10" s="6" customFormat="1" ht="10.5" customHeight="1">
      <c r="A335" s="332">
        <v>824</v>
      </c>
      <c r="B335" s="6" t="s">
        <v>841</v>
      </c>
      <c r="D335" s="59" t="s">
        <v>452</v>
      </c>
      <c r="E335" s="141" t="s">
        <v>491</v>
      </c>
      <c r="F335" s="141" t="s">
        <v>491</v>
      </c>
      <c r="G335" s="141" t="s">
        <v>491</v>
      </c>
      <c r="H335" s="203" t="s">
        <v>491</v>
      </c>
      <c r="I335" s="203" t="s">
        <v>491</v>
      </c>
      <c r="J335" s="424" t="s">
        <v>491</v>
      </c>
    </row>
    <row r="336" spans="1:10" s="6" customFormat="1" ht="10.5" customHeight="1">
      <c r="A336" s="332"/>
      <c r="D336" s="59" t="s">
        <v>453</v>
      </c>
      <c r="E336" s="141" t="s">
        <v>491</v>
      </c>
      <c r="F336" s="141" t="s">
        <v>491</v>
      </c>
      <c r="G336" s="141" t="s">
        <v>491</v>
      </c>
      <c r="H336" s="203" t="s">
        <v>491</v>
      </c>
      <c r="I336" s="203" t="s">
        <v>491</v>
      </c>
      <c r="J336" s="424" t="s">
        <v>491</v>
      </c>
    </row>
    <row r="337" spans="1:10" s="6" customFormat="1" ht="10.5" customHeight="1">
      <c r="A337" s="365"/>
      <c r="B337" s="63" t="s">
        <v>780</v>
      </c>
      <c r="C337" s="63"/>
      <c r="D337" s="64" t="s">
        <v>452</v>
      </c>
      <c r="E337" s="445">
        <v>3</v>
      </c>
      <c r="F337" s="141" t="s">
        <v>491</v>
      </c>
      <c r="G337" s="445">
        <v>2</v>
      </c>
      <c r="H337" s="440" t="s">
        <v>491</v>
      </c>
      <c r="I337" s="410">
        <v>1</v>
      </c>
      <c r="J337" s="424" t="s">
        <v>491</v>
      </c>
    </row>
    <row r="338" spans="1:10" s="6" customFormat="1" ht="10.5" customHeight="1">
      <c r="A338" s="365"/>
      <c r="B338" s="63"/>
      <c r="C338" s="2"/>
      <c r="D338" s="64" t="s">
        <v>453</v>
      </c>
      <c r="E338" s="445">
        <v>2</v>
      </c>
      <c r="F338" s="141" t="s">
        <v>491</v>
      </c>
      <c r="G338" s="445">
        <v>1</v>
      </c>
      <c r="H338" s="440" t="s">
        <v>491</v>
      </c>
      <c r="I338" s="410">
        <v>1</v>
      </c>
      <c r="J338" s="424" t="s">
        <v>491</v>
      </c>
    </row>
    <row r="339" spans="1:10" s="6" customFormat="1" ht="10.5" customHeight="1">
      <c r="A339" s="365"/>
      <c r="B339" s="63"/>
      <c r="C339" s="63"/>
      <c r="D339" s="64"/>
      <c r="E339" s="445"/>
      <c r="F339" s="141"/>
      <c r="G339" s="445"/>
      <c r="H339" s="440"/>
      <c r="I339" s="410"/>
      <c r="J339" s="424"/>
    </row>
    <row r="340" spans="1:10" s="6" customFormat="1" ht="10.5" customHeight="1">
      <c r="A340" s="332">
        <v>1522</v>
      </c>
      <c r="B340" s="6" t="s">
        <v>842</v>
      </c>
      <c r="D340" s="62" t="s">
        <v>452</v>
      </c>
      <c r="E340" s="446">
        <v>17</v>
      </c>
      <c r="F340" s="141" t="s">
        <v>491</v>
      </c>
      <c r="G340" s="446">
        <v>17</v>
      </c>
      <c r="H340" s="438">
        <v>1</v>
      </c>
      <c r="I340" s="203" t="s">
        <v>491</v>
      </c>
      <c r="J340" s="424" t="s">
        <v>491</v>
      </c>
    </row>
    <row r="341" spans="1:10" s="6" customFormat="1" ht="10.5" customHeight="1">
      <c r="A341" s="332"/>
      <c r="C341" s="6" t="s">
        <v>844</v>
      </c>
      <c r="D341" s="62" t="s">
        <v>453</v>
      </c>
      <c r="E341" s="446">
        <v>9</v>
      </c>
      <c r="F341" s="141" t="s">
        <v>491</v>
      </c>
      <c r="G341" s="446">
        <v>9</v>
      </c>
      <c r="H341" s="440" t="s">
        <v>491</v>
      </c>
      <c r="I341" s="203" t="s">
        <v>491</v>
      </c>
      <c r="J341" s="424" t="s">
        <v>491</v>
      </c>
    </row>
    <row r="342" spans="1:10" s="6" customFormat="1" ht="10.5" customHeight="1">
      <c r="A342" s="332">
        <v>1550</v>
      </c>
      <c r="B342" s="6" t="s">
        <v>845</v>
      </c>
      <c r="D342" s="59" t="s">
        <v>452</v>
      </c>
      <c r="E342" s="444">
        <v>15</v>
      </c>
      <c r="F342" s="141" t="s">
        <v>491</v>
      </c>
      <c r="G342" s="446">
        <v>7</v>
      </c>
      <c r="H342" s="438">
        <v>1</v>
      </c>
      <c r="I342" s="437">
        <v>8</v>
      </c>
      <c r="J342" s="437">
        <v>5</v>
      </c>
    </row>
    <row r="343" spans="1:10" s="6" customFormat="1" ht="10.5" customHeight="1">
      <c r="A343" s="332"/>
      <c r="D343" s="59" t="s">
        <v>453</v>
      </c>
      <c r="E343" s="444">
        <v>9</v>
      </c>
      <c r="F343" s="141" t="s">
        <v>491</v>
      </c>
      <c r="G343" s="446">
        <v>5</v>
      </c>
      <c r="H343" s="438">
        <v>1</v>
      </c>
      <c r="I343" s="437">
        <v>4</v>
      </c>
      <c r="J343" s="437">
        <v>1</v>
      </c>
    </row>
    <row r="344" spans="1:10" s="6" customFormat="1" ht="10.5" customHeight="1">
      <c r="A344" s="365"/>
      <c r="B344" s="63" t="s">
        <v>835</v>
      </c>
      <c r="C344" s="63"/>
      <c r="D344" s="64" t="s">
        <v>452</v>
      </c>
      <c r="E344" s="445">
        <v>32</v>
      </c>
      <c r="F344" s="141" t="s">
        <v>491</v>
      </c>
      <c r="G344" s="445">
        <v>24</v>
      </c>
      <c r="H344" s="410">
        <v>2</v>
      </c>
      <c r="I344" s="410">
        <v>8</v>
      </c>
      <c r="J344" s="410">
        <v>5</v>
      </c>
    </row>
    <row r="345" spans="1:10" s="6" customFormat="1" ht="10.5" customHeight="1">
      <c r="A345" s="365"/>
      <c r="B345" s="63"/>
      <c r="C345" s="2"/>
      <c r="D345" s="64" t="s">
        <v>453</v>
      </c>
      <c r="E345" s="445">
        <v>18</v>
      </c>
      <c r="F345" s="141" t="s">
        <v>491</v>
      </c>
      <c r="G345" s="445">
        <v>14</v>
      </c>
      <c r="H345" s="410">
        <v>1</v>
      </c>
      <c r="I345" s="410">
        <v>4</v>
      </c>
      <c r="J345" s="410">
        <v>1</v>
      </c>
    </row>
    <row r="346" spans="1:10" s="6" customFormat="1" ht="10.5" customHeight="1">
      <c r="A346" s="365"/>
      <c r="B346" s="63"/>
      <c r="C346" s="2"/>
      <c r="D346" s="64"/>
      <c r="E346" s="445"/>
      <c r="F346" s="423"/>
      <c r="G346" s="445"/>
      <c r="H346" s="440"/>
      <c r="I346" s="447"/>
      <c r="J346" s="447"/>
    </row>
    <row r="347" spans="1:10" s="6" customFormat="1" ht="10.5" customHeight="1">
      <c r="A347" s="332">
        <v>1704</v>
      </c>
      <c r="B347" s="6" t="s">
        <v>874</v>
      </c>
      <c r="D347" s="59" t="s">
        <v>452</v>
      </c>
      <c r="E347" s="444">
        <v>3</v>
      </c>
      <c r="F347" s="446">
        <v>1</v>
      </c>
      <c r="G347" s="446">
        <v>2</v>
      </c>
      <c r="H347" s="203" t="s">
        <v>491</v>
      </c>
      <c r="I347" s="203" t="s">
        <v>491</v>
      </c>
      <c r="J347" s="424" t="s">
        <v>491</v>
      </c>
    </row>
    <row r="348" spans="1:10" s="6" customFormat="1" ht="10.5" customHeight="1">
      <c r="A348" s="332"/>
      <c r="C348" s="6" t="s">
        <v>875</v>
      </c>
      <c r="D348" s="59" t="s">
        <v>453</v>
      </c>
      <c r="E348" s="444">
        <v>2</v>
      </c>
      <c r="F348" s="141" t="s">
        <v>491</v>
      </c>
      <c r="G348" s="446">
        <v>2</v>
      </c>
      <c r="H348" s="203" t="s">
        <v>491</v>
      </c>
      <c r="I348" s="203" t="s">
        <v>491</v>
      </c>
      <c r="J348" s="424" t="s">
        <v>491</v>
      </c>
    </row>
    <row r="349" spans="1:10" s="6" customFormat="1" ht="10.5" customHeight="1">
      <c r="A349" s="365"/>
      <c r="B349" s="63" t="s">
        <v>848</v>
      </c>
      <c r="C349" s="63"/>
      <c r="D349" s="64" t="s">
        <v>452</v>
      </c>
      <c r="E349" s="448">
        <v>3</v>
      </c>
      <c r="F349" s="448">
        <v>1</v>
      </c>
      <c r="G349" s="448">
        <v>2</v>
      </c>
      <c r="H349" s="447" t="s">
        <v>491</v>
      </c>
      <c r="I349" s="447" t="s">
        <v>491</v>
      </c>
      <c r="J349" s="424" t="s">
        <v>491</v>
      </c>
    </row>
    <row r="350" spans="1:10" s="6" customFormat="1" ht="10.5" customHeight="1">
      <c r="A350" s="365"/>
      <c r="B350" s="63"/>
      <c r="C350" s="2"/>
      <c r="D350" s="64" t="s">
        <v>453</v>
      </c>
      <c r="E350" s="448">
        <v>2</v>
      </c>
      <c r="F350" s="141" t="s">
        <v>491</v>
      </c>
      <c r="G350" s="448">
        <v>2</v>
      </c>
      <c r="H350" s="447" t="s">
        <v>491</v>
      </c>
      <c r="I350" s="447" t="s">
        <v>491</v>
      </c>
      <c r="J350" s="424" t="s">
        <v>491</v>
      </c>
    </row>
    <row r="351" spans="1:10" s="6" customFormat="1" ht="10.5" customHeight="1">
      <c r="A351" s="332"/>
      <c r="D351" s="62"/>
      <c r="E351" s="444"/>
      <c r="F351" s="423"/>
      <c r="G351" s="445"/>
      <c r="H351" s="437"/>
      <c r="I351" s="437"/>
      <c r="J351" s="437"/>
    </row>
    <row r="352" spans="1:4" s="6" customFormat="1" ht="10.5" customHeight="1">
      <c r="A352" s="365"/>
      <c r="B352" s="63" t="s">
        <v>548</v>
      </c>
      <c r="C352" s="63"/>
      <c r="D352" s="62"/>
    </row>
    <row r="353" spans="1:10" s="6" customFormat="1" ht="10.5" customHeight="1">
      <c r="A353" s="365"/>
      <c r="B353" s="63"/>
      <c r="C353" s="63" t="s">
        <v>876</v>
      </c>
      <c r="D353" s="64" t="s">
        <v>452</v>
      </c>
      <c r="E353" s="445">
        <v>69</v>
      </c>
      <c r="F353" s="445">
        <v>1</v>
      </c>
      <c r="G353" s="448">
        <v>44</v>
      </c>
      <c r="H353" s="410">
        <v>2</v>
      </c>
      <c r="I353" s="410">
        <v>24</v>
      </c>
      <c r="J353" s="410">
        <v>6</v>
      </c>
    </row>
    <row r="354" spans="1:10" s="6" customFormat="1" ht="10.5" customHeight="1">
      <c r="A354" s="365"/>
      <c r="B354" s="63"/>
      <c r="C354" s="63" t="s">
        <v>850</v>
      </c>
      <c r="D354" s="64" t="s">
        <v>453</v>
      </c>
      <c r="E354" s="445">
        <v>39</v>
      </c>
      <c r="F354" s="141" t="s">
        <v>491</v>
      </c>
      <c r="G354" s="448">
        <v>22</v>
      </c>
      <c r="H354" s="410">
        <v>1</v>
      </c>
      <c r="I354" s="410">
        <v>17</v>
      </c>
      <c r="J354" s="410">
        <v>2</v>
      </c>
    </row>
    <row r="355" spans="1:10" s="6" customFormat="1" ht="10.5" customHeight="1">
      <c r="A355" s="332"/>
      <c r="D355" s="62"/>
      <c r="E355" s="444"/>
      <c r="F355" s="423"/>
      <c r="G355" s="445"/>
      <c r="H355" s="437"/>
      <c r="I355" s="437"/>
      <c r="J355" s="437"/>
    </row>
    <row r="356" spans="1:10" s="6" customFormat="1" ht="10.5" customHeight="1">
      <c r="A356" s="332">
        <v>1506</v>
      </c>
      <c r="B356" s="6" t="s">
        <v>851</v>
      </c>
      <c r="D356" s="59" t="s">
        <v>452</v>
      </c>
      <c r="E356" s="444">
        <v>1168</v>
      </c>
      <c r="F356" s="446">
        <v>3</v>
      </c>
      <c r="G356" s="446">
        <v>1025</v>
      </c>
      <c r="H356" s="438">
        <v>238</v>
      </c>
      <c r="I356" s="438">
        <v>140</v>
      </c>
      <c r="J356" s="438">
        <v>5</v>
      </c>
    </row>
    <row r="357" spans="1:10" s="6" customFormat="1" ht="10.5" customHeight="1">
      <c r="A357" s="350"/>
      <c r="C357" s="6" t="s">
        <v>852</v>
      </c>
      <c r="D357" s="59" t="s">
        <v>453</v>
      </c>
      <c r="E357" s="444">
        <v>1024</v>
      </c>
      <c r="F357" s="446">
        <v>2</v>
      </c>
      <c r="G357" s="446">
        <v>901</v>
      </c>
      <c r="H357" s="438">
        <v>179</v>
      </c>
      <c r="I357" s="438">
        <v>121</v>
      </c>
      <c r="J357" s="438">
        <v>3</v>
      </c>
    </row>
    <row r="358" spans="1:10" s="6" customFormat="1" ht="10.5" customHeight="1">
      <c r="A358" s="395"/>
      <c r="B358" s="63" t="s">
        <v>835</v>
      </c>
      <c r="C358" s="63"/>
      <c r="D358" s="64" t="s">
        <v>452</v>
      </c>
      <c r="E358" s="445">
        <v>1168</v>
      </c>
      <c r="F358" s="445">
        <v>3</v>
      </c>
      <c r="G358" s="445">
        <v>1025</v>
      </c>
      <c r="H358" s="410">
        <v>238</v>
      </c>
      <c r="I358" s="410">
        <v>140</v>
      </c>
      <c r="J358" s="410">
        <v>5</v>
      </c>
    </row>
    <row r="359" spans="1:10" s="6" customFormat="1" ht="10.5" customHeight="1">
      <c r="A359" s="395"/>
      <c r="B359" s="63"/>
      <c r="C359" s="2"/>
      <c r="D359" s="64" t="s">
        <v>453</v>
      </c>
      <c r="E359" s="445">
        <v>1024</v>
      </c>
      <c r="F359" s="445">
        <v>2</v>
      </c>
      <c r="G359" s="445">
        <v>901</v>
      </c>
      <c r="H359" s="410">
        <v>179</v>
      </c>
      <c r="I359" s="410">
        <v>121</v>
      </c>
      <c r="J359" s="410">
        <v>3</v>
      </c>
    </row>
    <row r="360" spans="1:10" s="6" customFormat="1" ht="10.5" customHeight="1">
      <c r="A360" s="350"/>
      <c r="D360" s="62"/>
      <c r="E360" s="444"/>
      <c r="F360" s="423"/>
      <c r="G360" s="445"/>
      <c r="H360" s="410"/>
      <c r="I360" s="437"/>
      <c r="J360" s="410"/>
    </row>
    <row r="361" spans="1:10" s="6" customFormat="1" ht="10.5" customHeight="1">
      <c r="A361" s="395"/>
      <c r="B361" s="63" t="s">
        <v>853</v>
      </c>
      <c r="C361" s="63"/>
      <c r="D361" s="62"/>
      <c r="H361" s="410"/>
      <c r="J361" s="410"/>
    </row>
    <row r="362" spans="1:10" s="6" customFormat="1" ht="10.5" customHeight="1">
      <c r="A362" s="395"/>
      <c r="B362" s="63"/>
      <c r="C362" s="63" t="s">
        <v>854</v>
      </c>
      <c r="D362" s="64" t="s">
        <v>452</v>
      </c>
      <c r="E362" s="445">
        <v>1168</v>
      </c>
      <c r="F362" s="445">
        <v>3</v>
      </c>
      <c r="G362" s="445">
        <v>1025</v>
      </c>
      <c r="H362" s="410">
        <v>238</v>
      </c>
      <c r="I362" s="410">
        <v>140</v>
      </c>
      <c r="J362" s="410">
        <v>5</v>
      </c>
    </row>
    <row r="363" spans="1:10" s="6" customFormat="1" ht="10.5" customHeight="1">
      <c r="A363" s="350"/>
      <c r="C363" s="2" t="s">
        <v>435</v>
      </c>
      <c r="D363" s="64" t="s">
        <v>453</v>
      </c>
      <c r="E363" s="445">
        <v>1024</v>
      </c>
      <c r="F363" s="445">
        <v>2</v>
      </c>
      <c r="G363" s="445">
        <v>901</v>
      </c>
      <c r="H363" s="410">
        <v>179</v>
      </c>
      <c r="I363" s="410">
        <v>121</v>
      </c>
      <c r="J363" s="410">
        <v>3</v>
      </c>
    </row>
    <row r="364" spans="1:10" s="6" customFormat="1" ht="10.5" customHeight="1">
      <c r="A364" s="350"/>
      <c r="D364" s="62"/>
      <c r="E364" s="444"/>
      <c r="F364" s="423"/>
      <c r="G364" s="445"/>
      <c r="H364" s="410"/>
      <c r="I364" s="437"/>
      <c r="J364" s="437"/>
    </row>
    <row r="365" spans="1:10" s="6" customFormat="1" ht="10.5" customHeight="1">
      <c r="A365" s="395"/>
      <c r="B365" s="63" t="s">
        <v>855</v>
      </c>
      <c r="C365" s="63"/>
      <c r="D365" s="64" t="s">
        <v>452</v>
      </c>
      <c r="E365" s="445">
        <v>24394</v>
      </c>
      <c r="F365" s="445">
        <v>6069</v>
      </c>
      <c r="G365" s="445">
        <v>17922</v>
      </c>
      <c r="H365" s="410">
        <v>669</v>
      </c>
      <c r="I365" s="410">
        <v>403</v>
      </c>
      <c r="J365" s="410">
        <v>21</v>
      </c>
    </row>
    <row r="366" spans="1:10" s="6" customFormat="1" ht="10.5" customHeight="1">
      <c r="A366" s="395"/>
      <c r="B366" s="63"/>
      <c r="C366" s="63" t="s">
        <v>529</v>
      </c>
      <c r="D366" s="64" t="s">
        <v>453</v>
      </c>
      <c r="E366" s="445">
        <v>19977</v>
      </c>
      <c r="F366" s="445">
        <v>5174</v>
      </c>
      <c r="G366" s="445">
        <v>14578</v>
      </c>
      <c r="H366" s="410">
        <v>398</v>
      </c>
      <c r="I366" s="410">
        <v>225</v>
      </c>
      <c r="J366" s="410">
        <v>10</v>
      </c>
    </row>
    <row r="367" s="6" customFormat="1" ht="11.25"/>
    <row r="368" s="6" customFormat="1" ht="11.25"/>
    <row r="369" s="6" customFormat="1" ht="11.25"/>
    <row r="370" s="6" customFormat="1" ht="11.25"/>
    <row r="371" s="6" customFormat="1" ht="11.25"/>
    <row r="372" s="6" customFormat="1" ht="11.25"/>
    <row r="373" s="6" customFormat="1" ht="11.25"/>
    <row r="374" s="6" customFormat="1" ht="11.25"/>
    <row r="375" s="6" customFormat="1" ht="11.25"/>
    <row r="376" s="6" customFormat="1" ht="11.25"/>
    <row r="377" s="6" customFormat="1" ht="11.25"/>
    <row r="378" s="6" customFormat="1" ht="11.25"/>
    <row r="379" s="6" customFormat="1" ht="11.25"/>
    <row r="380" s="6" customFormat="1" ht="11.25"/>
    <row r="381" s="6" customFormat="1" ht="11.25"/>
    <row r="382" s="6" customFormat="1" ht="11.25"/>
    <row r="383" s="6" customFormat="1" ht="11.25"/>
    <row r="384" s="6" customFormat="1" ht="11.25"/>
    <row r="385" s="6" customFormat="1" ht="11.25"/>
    <row r="386" s="6" customFormat="1" ht="11.25"/>
    <row r="387" s="6" customFormat="1" ht="11.25"/>
    <row r="388" s="6" customFormat="1" ht="11.25"/>
    <row r="389" s="6" customFormat="1" ht="11.25"/>
    <row r="390" s="6" customFormat="1" ht="11.25"/>
    <row r="391" s="6" customFormat="1" ht="11.25"/>
    <row r="392" s="6" customFormat="1" ht="11.25"/>
    <row r="393" s="6" customFormat="1" ht="11.25"/>
    <row r="394" s="6" customFormat="1" ht="11.25"/>
    <row r="395" s="6" customFormat="1" ht="11.25"/>
    <row r="396" s="6" customFormat="1" ht="11.25"/>
    <row r="397" s="6" customFormat="1" ht="11.25"/>
    <row r="398" s="6" customFormat="1" ht="11.25"/>
    <row r="399" s="6" customFormat="1" ht="11.25"/>
    <row r="400" s="6" customFormat="1" ht="11.25"/>
    <row r="401" s="6" customFormat="1" ht="11.25"/>
    <row r="402" s="6" customFormat="1" ht="11.25"/>
    <row r="403" s="6" customFormat="1" ht="11.25"/>
    <row r="404" s="6" customFormat="1" ht="11.25"/>
    <row r="405" s="6" customFormat="1" ht="11.25"/>
    <row r="406" s="6" customFormat="1" ht="11.25"/>
    <row r="407" s="6" customFormat="1" ht="11.25"/>
    <row r="408" s="6" customFormat="1" ht="11.25"/>
    <row r="409" s="6" customFormat="1" ht="11.25"/>
    <row r="410" s="6" customFormat="1" ht="11.25"/>
    <row r="411" s="6" customFormat="1" ht="11.25"/>
    <row r="412" s="6" customFormat="1" ht="11.25"/>
    <row r="413" s="6" customFormat="1" ht="11.25"/>
    <row r="414" s="6" customFormat="1" ht="11.25"/>
    <row r="415" s="6" customFormat="1" ht="11.25"/>
    <row r="416" s="6" customFormat="1" ht="11.25"/>
    <row r="417" s="6" customFormat="1" ht="11.25"/>
    <row r="418" s="6" customFormat="1" ht="11.25"/>
    <row r="419" s="6" customFormat="1" ht="11.25"/>
  </sheetData>
  <mergeCells count="20">
    <mergeCell ref="B244:D249"/>
    <mergeCell ref="B316:D321"/>
    <mergeCell ref="E7:E12"/>
    <mergeCell ref="F7:F12"/>
    <mergeCell ref="A7:A12"/>
    <mergeCell ref="A86:A91"/>
    <mergeCell ref="E86:E91"/>
    <mergeCell ref="F86:F91"/>
    <mergeCell ref="B7:D12"/>
    <mergeCell ref="B86:D91"/>
    <mergeCell ref="A316:A321"/>
    <mergeCell ref="E316:E321"/>
    <mergeCell ref="F316:F321"/>
    <mergeCell ref="A165:A170"/>
    <mergeCell ref="E165:E170"/>
    <mergeCell ref="F165:F170"/>
    <mergeCell ref="A244:A249"/>
    <mergeCell ref="E244:E249"/>
    <mergeCell ref="F244:F249"/>
    <mergeCell ref="B165:D170"/>
  </mergeCells>
  <printOptions/>
  <pageMargins left="0.5905511811023623" right="0.5905511811023623" top="0.3937007874015748" bottom="0.1968503937007874" header="0.5118110236220472" footer="0.31496062992125984"/>
  <pageSetup horizontalDpi="300" verticalDpi="300" orientation="portrait" paperSize="9" r:id="rId2"/>
  <rowBreaks count="4" manualBreakCount="4">
    <brk id="79" max="9" man="1"/>
    <brk id="158" max="9" man="1"/>
    <brk id="237" max="255" man="1"/>
    <brk id="309" max="9" man="1"/>
  </rowBreaks>
  <drawing r:id="rId1"/>
</worksheet>
</file>

<file path=xl/worksheets/sheet17.xml><?xml version="1.0" encoding="utf-8"?>
<worksheet xmlns="http://schemas.openxmlformats.org/spreadsheetml/2006/main" xmlns:r="http://schemas.openxmlformats.org/officeDocument/2006/relationships">
  <dimension ref="A1:S69"/>
  <sheetViews>
    <sheetView workbookViewId="0" topLeftCell="A1">
      <selection activeCell="F13" sqref="F13"/>
    </sheetView>
  </sheetViews>
  <sheetFormatPr defaultColWidth="11.421875" defaultRowHeight="12.75"/>
  <cols>
    <col min="1" max="1" width="4.00390625" style="0" customWidth="1"/>
    <col min="2" max="2" width="1.57421875" style="0" customWidth="1"/>
    <col min="3" max="3" width="6.28125" style="0" customWidth="1"/>
    <col min="4" max="4" width="1.57421875" style="0" customWidth="1"/>
    <col min="5" max="5" width="6.8515625" style="0" customWidth="1"/>
    <col min="6" max="6" width="16.8515625" style="0" customWidth="1"/>
    <col min="7" max="18" width="10.57421875" style="0" customWidth="1"/>
    <col min="19" max="19" width="4.00390625" style="0" customWidth="1"/>
  </cols>
  <sheetData>
    <row r="1" spans="1:19" s="1" customFormat="1" ht="11.25">
      <c r="A1" s="4" t="str">
        <f>"- 34 -"</f>
        <v>- 34 -</v>
      </c>
      <c r="B1" s="4"/>
      <c r="C1" s="4"/>
      <c r="D1" s="4"/>
      <c r="E1" s="4"/>
      <c r="F1" s="4"/>
      <c r="G1" s="4"/>
      <c r="H1" s="4"/>
      <c r="I1" s="4"/>
      <c r="J1" s="4"/>
      <c r="K1" s="4"/>
      <c r="L1" s="4" t="str">
        <f>"- 35 -"</f>
        <v>- 35 -</v>
      </c>
      <c r="M1" s="4"/>
      <c r="N1" s="4"/>
      <c r="O1" s="4"/>
      <c r="P1" s="4"/>
      <c r="Q1" s="4"/>
      <c r="R1" s="4"/>
      <c r="S1" s="4"/>
    </row>
    <row r="2" s="1" customFormat="1" ht="11.25"/>
    <row r="3" s="1" customFormat="1" ht="11.25"/>
    <row r="4" spans="1:12" s="3" customFormat="1" ht="12.75">
      <c r="A4" s="771" t="s">
        <v>877</v>
      </c>
      <c r="B4" s="771"/>
      <c r="C4" s="771"/>
      <c r="D4" s="771"/>
      <c r="E4" s="771"/>
      <c r="F4" s="771"/>
      <c r="G4" s="771"/>
      <c r="H4" s="771"/>
      <c r="I4" s="771"/>
      <c r="J4" s="771"/>
      <c r="K4" s="771"/>
      <c r="L4" s="3" t="s">
        <v>878</v>
      </c>
    </row>
    <row r="5" s="3" customFormat="1" ht="12.75"/>
    <row r="6" spans="1:19" s="1" customFormat="1" ht="12" thickBot="1">
      <c r="A6" s="23"/>
      <c r="B6" s="23"/>
      <c r="C6" s="23"/>
      <c r="D6" s="23"/>
      <c r="E6" s="23"/>
      <c r="F6" s="23"/>
      <c r="G6" s="23"/>
      <c r="H6" s="23"/>
      <c r="I6" s="23"/>
      <c r="J6" s="23"/>
      <c r="K6" s="23"/>
      <c r="L6" s="23"/>
      <c r="M6" s="23"/>
      <c r="N6" s="23"/>
      <c r="O6" s="23"/>
      <c r="P6" s="23"/>
      <c r="Q6" s="23"/>
      <c r="R6" s="23"/>
      <c r="S6" s="23"/>
    </row>
    <row r="7" spans="1:19" s="1" customFormat="1" ht="11.25">
      <c r="A7" s="743" t="s">
        <v>879</v>
      </c>
      <c r="B7" s="24"/>
      <c r="C7" s="24"/>
      <c r="D7" s="24"/>
      <c r="E7" s="24"/>
      <c r="F7" s="26"/>
      <c r="G7" s="27"/>
      <c r="H7" s="27"/>
      <c r="I7" s="27"/>
      <c r="J7" s="27"/>
      <c r="K7" s="27"/>
      <c r="L7" s="27"/>
      <c r="M7" s="27"/>
      <c r="N7" s="27"/>
      <c r="O7" s="27"/>
      <c r="P7" s="27"/>
      <c r="Q7" s="27"/>
      <c r="R7" s="27"/>
      <c r="S7" s="770" t="s">
        <v>879</v>
      </c>
    </row>
    <row r="8" spans="1:19" s="1" customFormat="1" ht="11.25">
      <c r="A8" s="744"/>
      <c r="F8" s="28"/>
      <c r="G8" s="24"/>
      <c r="H8" s="24"/>
      <c r="I8" s="24"/>
      <c r="J8" s="24"/>
      <c r="K8" s="24"/>
      <c r="L8" s="24"/>
      <c r="M8" s="24"/>
      <c r="N8" s="24"/>
      <c r="O8" s="24"/>
      <c r="P8" s="24"/>
      <c r="Q8" s="24"/>
      <c r="R8" s="24"/>
      <c r="S8" s="763"/>
    </row>
    <row r="9" spans="1:19" s="1" customFormat="1" ht="10.5" customHeight="1">
      <c r="A9" s="744"/>
      <c r="F9" s="28"/>
      <c r="G9" s="449"/>
      <c r="H9" s="44"/>
      <c r="I9" s="46"/>
      <c r="J9" s="44"/>
      <c r="K9" s="46"/>
      <c r="L9" s="450"/>
      <c r="M9" s="451"/>
      <c r="N9" s="451"/>
      <c r="O9" s="451"/>
      <c r="P9" s="452"/>
      <c r="Q9" s="451"/>
      <c r="R9" s="451"/>
      <c r="S9" s="763"/>
    </row>
    <row r="10" spans="1:19" s="1" customFormat="1" ht="10.5" customHeight="1">
      <c r="A10" s="744"/>
      <c r="B10" s="4" t="s">
        <v>880</v>
      </c>
      <c r="C10" s="4"/>
      <c r="D10" s="4"/>
      <c r="E10" s="4"/>
      <c r="F10" s="71"/>
      <c r="G10" s="50"/>
      <c r="H10" s="148"/>
      <c r="I10" s="50"/>
      <c r="J10" s="148"/>
      <c r="K10" s="5"/>
      <c r="L10" s="175"/>
      <c r="O10" s="24"/>
      <c r="P10" s="180"/>
      <c r="S10" s="763"/>
    </row>
    <row r="11" spans="1:19" s="1" customFormat="1" ht="10.5" customHeight="1">
      <c r="A11" s="744"/>
      <c r="B11" s="4"/>
      <c r="C11" s="4"/>
      <c r="D11" s="4"/>
      <c r="E11" s="4"/>
      <c r="F11" s="71"/>
      <c r="G11" s="50"/>
      <c r="H11" s="148"/>
      <c r="I11" s="50"/>
      <c r="J11" s="148"/>
      <c r="K11" s="5"/>
      <c r="L11" s="231"/>
      <c r="M11" s="452"/>
      <c r="N11" s="451"/>
      <c r="O11" s="451"/>
      <c r="P11" s="451"/>
      <c r="Q11" s="451"/>
      <c r="R11" s="451"/>
      <c r="S11" s="763"/>
    </row>
    <row r="12" spans="1:19" s="1" customFormat="1" ht="10.5" customHeight="1">
      <c r="A12" s="744"/>
      <c r="B12" s="4" t="s">
        <v>526</v>
      </c>
      <c r="C12" s="4"/>
      <c r="D12" s="4"/>
      <c r="E12" s="4"/>
      <c r="F12" s="71"/>
      <c r="G12" s="50" t="s">
        <v>529</v>
      </c>
      <c r="H12" s="148" t="s">
        <v>424</v>
      </c>
      <c r="I12" s="50" t="s">
        <v>430</v>
      </c>
      <c r="J12" s="148" t="s">
        <v>431</v>
      </c>
      <c r="K12" s="5"/>
      <c r="L12" s="178" t="s">
        <v>529</v>
      </c>
      <c r="M12" s="180"/>
      <c r="N12" s="29"/>
      <c r="O12" s="29"/>
      <c r="P12" s="29"/>
      <c r="Q12" s="29"/>
      <c r="R12" s="29"/>
      <c r="S12" s="763"/>
    </row>
    <row r="13" spans="1:19" s="1" customFormat="1" ht="10.5" customHeight="1">
      <c r="A13" s="744"/>
      <c r="B13" s="4" t="s">
        <v>528</v>
      </c>
      <c r="C13" s="4"/>
      <c r="D13" s="4"/>
      <c r="E13" s="4"/>
      <c r="F13" s="71"/>
      <c r="G13" s="50"/>
      <c r="H13" s="148"/>
      <c r="I13" s="50"/>
      <c r="J13" s="148"/>
      <c r="K13" s="5"/>
      <c r="L13" s="175"/>
      <c r="M13" s="453"/>
      <c r="N13" s="454" t="s">
        <v>403</v>
      </c>
      <c r="O13" s="454"/>
      <c r="P13" s="44"/>
      <c r="Q13" s="454" t="s">
        <v>403</v>
      </c>
      <c r="R13" s="454"/>
      <c r="S13" s="763"/>
    </row>
    <row r="14" spans="1:19" s="1" customFormat="1" ht="10.5" customHeight="1">
      <c r="A14" s="744"/>
      <c r="F14" s="28"/>
      <c r="G14" s="50"/>
      <c r="H14" s="148"/>
      <c r="I14" s="50"/>
      <c r="J14" s="148"/>
      <c r="K14" s="5"/>
      <c r="L14" s="175"/>
      <c r="M14" s="148" t="s">
        <v>435</v>
      </c>
      <c r="N14" s="50"/>
      <c r="O14" s="44"/>
      <c r="P14" s="148" t="s">
        <v>435</v>
      </c>
      <c r="Q14" s="30"/>
      <c r="R14" s="24"/>
      <c r="S14" s="763"/>
    </row>
    <row r="15" spans="1:19" s="1" customFormat="1" ht="10.5" customHeight="1" thickBot="1">
      <c r="A15" s="745"/>
      <c r="B15" s="24"/>
      <c r="C15" s="24"/>
      <c r="D15" s="24"/>
      <c r="E15" s="24"/>
      <c r="F15" s="100"/>
      <c r="G15" s="50"/>
      <c r="H15" s="48"/>
      <c r="I15" s="50"/>
      <c r="J15" s="48"/>
      <c r="K15" s="50"/>
      <c r="L15" s="49"/>
      <c r="M15" s="48"/>
      <c r="N15" s="50"/>
      <c r="O15" s="48"/>
      <c r="P15" s="32"/>
      <c r="Q15" s="48"/>
      <c r="R15" s="5"/>
      <c r="S15" s="319"/>
    </row>
    <row r="16" spans="1:19" s="1" customFormat="1" ht="12.75">
      <c r="A16" s="455"/>
      <c r="B16" s="34"/>
      <c r="C16" s="34"/>
      <c r="D16" s="34"/>
      <c r="E16" s="34"/>
      <c r="F16" s="34"/>
      <c r="G16" s="51"/>
      <c r="H16" s="51"/>
      <c r="I16" s="51"/>
      <c r="J16" s="51"/>
      <c r="K16" s="51"/>
      <c r="L16" s="34"/>
      <c r="M16" s="34"/>
      <c r="N16" s="34"/>
      <c r="O16" s="34"/>
      <c r="P16" s="34"/>
      <c r="Q16" s="34"/>
      <c r="R16" s="401"/>
      <c r="S16" s="34"/>
    </row>
    <row r="17" spans="1:19" s="1" customFormat="1" ht="11.25">
      <c r="A17" s="456"/>
      <c r="F17" s="24"/>
      <c r="S17" s="24"/>
    </row>
    <row r="18" spans="1:19" s="1" customFormat="1" ht="12.75">
      <c r="A18" s="130" t="s">
        <v>439</v>
      </c>
      <c r="B18" s="54"/>
      <c r="C18" s="54"/>
      <c r="D18" s="4"/>
      <c r="E18" s="4"/>
      <c r="F18" s="27"/>
      <c r="G18" s="54"/>
      <c r="H18" s="4"/>
      <c r="I18" s="4"/>
      <c r="J18" s="4"/>
      <c r="K18" s="4"/>
      <c r="L18" s="130" t="s">
        <v>439</v>
      </c>
      <c r="M18" s="4"/>
      <c r="N18" s="4"/>
      <c r="O18" s="4"/>
      <c r="P18" s="4"/>
      <c r="Q18" s="4"/>
      <c r="R18" s="4"/>
      <c r="S18" s="27"/>
    </row>
    <row r="19" spans="1:11" s="1" customFormat="1" ht="12.75">
      <c r="A19" s="456"/>
      <c r="B19"/>
      <c r="C19"/>
      <c r="F19" s="24"/>
      <c r="G19" s="4"/>
      <c r="H19" s="4"/>
      <c r="I19" s="4"/>
      <c r="J19" s="4"/>
      <c r="K19" s="4"/>
    </row>
    <row r="20" spans="1:6" s="1" customFormat="1" ht="11.25">
      <c r="A20" s="456"/>
      <c r="F20" s="24"/>
    </row>
    <row r="21" spans="1:19" s="2" customFormat="1" ht="11.25">
      <c r="A21" s="457"/>
      <c r="B21" s="2" t="s">
        <v>530</v>
      </c>
      <c r="F21" s="458"/>
      <c r="R21" s="226"/>
      <c r="S21" s="459"/>
    </row>
    <row r="22" spans="1:19" s="2" customFormat="1" ht="11.25">
      <c r="A22" s="457"/>
      <c r="F22" s="35"/>
      <c r="R22" s="226"/>
      <c r="S22" s="459"/>
    </row>
    <row r="23" spans="1:19" s="1" customFormat="1" ht="11.25">
      <c r="A23" s="188">
        <v>1</v>
      </c>
      <c r="C23" s="1" t="s">
        <v>881</v>
      </c>
      <c r="E23" s="1" t="s">
        <v>532</v>
      </c>
      <c r="F23" s="28"/>
      <c r="G23" s="242">
        <v>506</v>
      </c>
      <c r="H23" s="460">
        <v>103</v>
      </c>
      <c r="I23" s="461">
        <v>302</v>
      </c>
      <c r="J23" s="462">
        <v>101</v>
      </c>
      <c r="K23" s="462">
        <v>5</v>
      </c>
      <c r="L23" s="102">
        <v>693</v>
      </c>
      <c r="M23" s="102">
        <v>686</v>
      </c>
      <c r="N23" s="102">
        <v>526</v>
      </c>
      <c r="O23" s="102">
        <v>155</v>
      </c>
      <c r="P23" s="463">
        <v>7</v>
      </c>
      <c r="Q23" s="463">
        <v>7</v>
      </c>
      <c r="R23" s="267" t="s">
        <v>491</v>
      </c>
      <c r="S23" s="464">
        <v>1</v>
      </c>
    </row>
    <row r="24" spans="1:19" s="1" customFormat="1" ht="11.25">
      <c r="A24" s="188">
        <v>2</v>
      </c>
      <c r="C24" s="1" t="s">
        <v>532</v>
      </c>
      <c r="D24" s="5" t="str">
        <f>"-"</f>
        <v>-</v>
      </c>
      <c r="E24" s="1" t="s">
        <v>533</v>
      </c>
      <c r="F24" s="28"/>
      <c r="G24" s="242">
        <v>693</v>
      </c>
      <c r="H24" s="460">
        <v>93</v>
      </c>
      <c r="I24" s="461">
        <v>484</v>
      </c>
      <c r="J24" s="462">
        <v>116</v>
      </c>
      <c r="K24" s="462">
        <v>54</v>
      </c>
      <c r="L24" s="102">
        <v>167</v>
      </c>
      <c r="M24" s="102">
        <v>165</v>
      </c>
      <c r="N24" s="102">
        <v>137</v>
      </c>
      <c r="O24" s="102">
        <v>26</v>
      </c>
      <c r="P24" s="463">
        <v>2</v>
      </c>
      <c r="Q24" s="463">
        <v>2</v>
      </c>
      <c r="R24" s="267" t="s">
        <v>491</v>
      </c>
      <c r="S24" s="464">
        <v>2</v>
      </c>
    </row>
    <row r="25" spans="1:19" s="1" customFormat="1" ht="11.25">
      <c r="A25" s="188">
        <v>3</v>
      </c>
      <c r="C25" s="1" t="s">
        <v>533</v>
      </c>
      <c r="D25" s="5" t="str">
        <f>"-"</f>
        <v>-</v>
      </c>
      <c r="E25" s="1" t="s">
        <v>534</v>
      </c>
      <c r="F25" s="28"/>
      <c r="G25" s="242">
        <v>2728</v>
      </c>
      <c r="H25" s="460">
        <v>369</v>
      </c>
      <c r="I25" s="461">
        <v>1884</v>
      </c>
      <c r="J25" s="462">
        <v>475</v>
      </c>
      <c r="K25" s="462">
        <v>28</v>
      </c>
      <c r="L25" s="102">
        <v>747</v>
      </c>
      <c r="M25" s="102">
        <v>737</v>
      </c>
      <c r="N25" s="102">
        <v>658</v>
      </c>
      <c r="O25" s="102">
        <v>75</v>
      </c>
      <c r="P25" s="463">
        <v>10</v>
      </c>
      <c r="Q25" s="463">
        <v>5</v>
      </c>
      <c r="R25" s="463">
        <v>5</v>
      </c>
      <c r="S25" s="464">
        <v>3</v>
      </c>
    </row>
    <row r="26" spans="1:19" s="1" customFormat="1" ht="11.25">
      <c r="A26" s="188">
        <v>4</v>
      </c>
      <c r="C26" s="1" t="s">
        <v>534</v>
      </c>
      <c r="D26" s="5" t="s">
        <v>491</v>
      </c>
      <c r="E26" s="1" t="s">
        <v>536</v>
      </c>
      <c r="F26" s="28"/>
      <c r="G26" s="242">
        <v>3211</v>
      </c>
      <c r="H26" s="460">
        <v>437</v>
      </c>
      <c r="I26" s="461">
        <v>2127</v>
      </c>
      <c r="J26" s="462">
        <v>647</v>
      </c>
      <c r="K26" s="462">
        <v>161</v>
      </c>
      <c r="L26" s="102">
        <v>867</v>
      </c>
      <c r="M26" s="102">
        <v>861</v>
      </c>
      <c r="N26" s="102">
        <v>666</v>
      </c>
      <c r="O26" s="102">
        <v>182</v>
      </c>
      <c r="P26" s="463">
        <v>6</v>
      </c>
      <c r="Q26" s="463">
        <v>3</v>
      </c>
      <c r="R26" s="463">
        <v>1</v>
      </c>
      <c r="S26" s="464">
        <v>4</v>
      </c>
    </row>
    <row r="27" spans="1:19" s="1" customFormat="1" ht="11.25">
      <c r="A27" s="188"/>
      <c r="D27" s="5"/>
      <c r="F27" s="28"/>
      <c r="G27" s="242"/>
      <c r="H27" s="98"/>
      <c r="I27" s="253"/>
      <c r="J27" s="462"/>
      <c r="K27" s="462"/>
      <c r="L27" s="102"/>
      <c r="M27" s="102"/>
      <c r="N27" s="102"/>
      <c r="O27" s="102"/>
      <c r="P27" s="463"/>
      <c r="Q27" s="463"/>
      <c r="R27" s="463"/>
      <c r="S27" s="464"/>
    </row>
    <row r="28" spans="1:19" s="2" customFormat="1" ht="11.25">
      <c r="A28" s="181">
        <v>5</v>
      </c>
      <c r="B28" s="2" t="s">
        <v>432</v>
      </c>
      <c r="D28" s="138"/>
      <c r="F28" s="35"/>
      <c r="G28" s="253">
        <v>7138</v>
      </c>
      <c r="H28" s="465">
        <v>1002</v>
      </c>
      <c r="I28" s="253">
        <v>4797</v>
      </c>
      <c r="J28" s="264">
        <v>1339</v>
      </c>
      <c r="K28" s="264">
        <v>248</v>
      </c>
      <c r="L28" s="103">
        <v>2474</v>
      </c>
      <c r="M28" s="103">
        <v>2449</v>
      </c>
      <c r="N28" s="103">
        <v>1987</v>
      </c>
      <c r="O28" s="103">
        <v>438</v>
      </c>
      <c r="P28" s="466">
        <v>25</v>
      </c>
      <c r="Q28" s="466">
        <v>17</v>
      </c>
      <c r="R28" s="466">
        <v>6</v>
      </c>
      <c r="S28" s="467">
        <v>5</v>
      </c>
    </row>
    <row r="29" spans="1:19" s="1" customFormat="1" ht="11.25">
      <c r="A29" s="188"/>
      <c r="D29" s="5"/>
      <c r="F29" s="28"/>
      <c r="G29" s="242"/>
      <c r="H29" s="98"/>
      <c r="I29" s="253"/>
      <c r="J29" s="462"/>
      <c r="K29" s="462"/>
      <c r="L29" s="102"/>
      <c r="M29" s="102"/>
      <c r="N29" s="102"/>
      <c r="O29" s="102"/>
      <c r="P29" s="463"/>
      <c r="Q29" s="463"/>
      <c r="R29" s="463"/>
      <c r="S29" s="468"/>
    </row>
    <row r="30" spans="1:19" s="2" customFormat="1" ht="11.25">
      <c r="A30" s="188"/>
      <c r="B30" s="2" t="s">
        <v>537</v>
      </c>
      <c r="D30" s="138"/>
      <c r="F30" s="35"/>
      <c r="G30" s="242"/>
      <c r="H30" s="98"/>
      <c r="I30" s="253"/>
      <c r="J30" s="462"/>
      <c r="K30" s="462"/>
      <c r="L30" s="102"/>
      <c r="M30" s="102"/>
      <c r="N30" s="102"/>
      <c r="O30" s="102"/>
      <c r="P30" s="463"/>
      <c r="Q30" s="463"/>
      <c r="R30" s="463"/>
      <c r="S30" s="468"/>
    </row>
    <row r="31" spans="1:19" s="1" customFormat="1" ht="11.25">
      <c r="A31" s="188"/>
      <c r="D31" s="5"/>
      <c r="F31" s="28"/>
      <c r="G31" s="242"/>
      <c r="H31" s="98"/>
      <c r="I31" s="253"/>
      <c r="J31" s="462"/>
      <c r="K31" s="462"/>
      <c r="L31" s="102"/>
      <c r="M31" s="102"/>
      <c r="N31" s="102"/>
      <c r="O31" s="102"/>
      <c r="P31" s="463"/>
      <c r="Q31" s="463"/>
      <c r="R31" s="463"/>
      <c r="S31" s="468"/>
    </row>
    <row r="32" spans="1:19" s="1" customFormat="1" ht="11.25">
      <c r="A32" s="188">
        <v>6</v>
      </c>
      <c r="C32" s="1" t="s">
        <v>881</v>
      </c>
      <c r="D32" s="5"/>
      <c r="E32" s="1" t="s">
        <v>538</v>
      </c>
      <c r="F32" s="28"/>
      <c r="G32" s="242">
        <v>668</v>
      </c>
      <c r="H32" s="195" t="s">
        <v>491</v>
      </c>
      <c r="I32" s="461">
        <v>208</v>
      </c>
      <c r="J32" s="462">
        <v>460</v>
      </c>
      <c r="K32" s="462">
        <v>77</v>
      </c>
      <c r="L32" s="102">
        <v>1228</v>
      </c>
      <c r="M32" s="102">
        <v>1185</v>
      </c>
      <c r="N32" s="102">
        <v>549</v>
      </c>
      <c r="O32" s="102">
        <v>636</v>
      </c>
      <c r="P32" s="463">
        <v>43</v>
      </c>
      <c r="Q32" s="463">
        <v>11</v>
      </c>
      <c r="R32" s="463">
        <v>32</v>
      </c>
      <c r="S32" s="464">
        <v>6</v>
      </c>
    </row>
    <row r="33" spans="1:19" s="1" customFormat="1" ht="11.25">
      <c r="A33" s="188">
        <v>7</v>
      </c>
      <c r="C33" s="21" t="s">
        <v>538</v>
      </c>
      <c r="D33" s="5" t="s">
        <v>491</v>
      </c>
      <c r="E33" s="1" t="s">
        <v>539</v>
      </c>
      <c r="F33" s="28"/>
      <c r="G33" s="242">
        <v>1032</v>
      </c>
      <c r="H33" s="460">
        <v>29</v>
      </c>
      <c r="I33" s="461">
        <v>395</v>
      </c>
      <c r="J33" s="462">
        <v>608</v>
      </c>
      <c r="K33" s="462">
        <v>80</v>
      </c>
      <c r="L33" s="102">
        <v>1240</v>
      </c>
      <c r="M33" s="102">
        <v>1204</v>
      </c>
      <c r="N33" s="102">
        <v>681</v>
      </c>
      <c r="O33" s="102">
        <v>521</v>
      </c>
      <c r="P33" s="463">
        <v>36</v>
      </c>
      <c r="Q33" s="463">
        <v>17</v>
      </c>
      <c r="R33" s="463">
        <v>18</v>
      </c>
      <c r="S33" s="464">
        <v>7</v>
      </c>
    </row>
    <row r="34" spans="1:19" s="1" customFormat="1" ht="11.25">
      <c r="A34" s="188">
        <v>8</v>
      </c>
      <c r="C34" s="21" t="s">
        <v>539</v>
      </c>
      <c r="D34" s="5" t="s">
        <v>491</v>
      </c>
      <c r="E34" s="1" t="s">
        <v>540</v>
      </c>
      <c r="F34" s="28"/>
      <c r="G34" s="242">
        <v>1534</v>
      </c>
      <c r="H34" s="460">
        <v>130</v>
      </c>
      <c r="I34" s="461">
        <v>825</v>
      </c>
      <c r="J34" s="462">
        <v>579</v>
      </c>
      <c r="K34" s="462">
        <v>69</v>
      </c>
      <c r="L34" s="102">
        <v>1553</v>
      </c>
      <c r="M34" s="102">
        <v>1529</v>
      </c>
      <c r="N34" s="102">
        <v>972</v>
      </c>
      <c r="O34" s="102">
        <v>556</v>
      </c>
      <c r="P34" s="463">
        <v>24</v>
      </c>
      <c r="Q34" s="463">
        <v>15</v>
      </c>
      <c r="R34" s="463">
        <v>9</v>
      </c>
      <c r="S34" s="464">
        <v>8</v>
      </c>
    </row>
    <row r="35" spans="1:19" s="1" customFormat="1" ht="11.25">
      <c r="A35" s="188">
        <v>9</v>
      </c>
      <c r="C35" s="21" t="s">
        <v>571</v>
      </c>
      <c r="D35" s="5" t="s">
        <v>491</v>
      </c>
      <c r="E35" s="1" t="s">
        <v>541</v>
      </c>
      <c r="F35" s="28"/>
      <c r="G35" s="242">
        <v>1034</v>
      </c>
      <c r="H35" s="460">
        <v>79</v>
      </c>
      <c r="I35" s="461">
        <v>599</v>
      </c>
      <c r="J35" s="462">
        <v>356</v>
      </c>
      <c r="K35" s="462">
        <v>26</v>
      </c>
      <c r="L35" s="102">
        <v>948</v>
      </c>
      <c r="M35" s="102">
        <v>930</v>
      </c>
      <c r="N35" s="102">
        <v>670</v>
      </c>
      <c r="O35" s="102">
        <v>258</v>
      </c>
      <c r="P35" s="463">
        <v>18</v>
      </c>
      <c r="Q35" s="463">
        <v>8</v>
      </c>
      <c r="R35" s="463">
        <v>10</v>
      </c>
      <c r="S35" s="464">
        <v>9</v>
      </c>
    </row>
    <row r="36" spans="1:19" s="1" customFormat="1" ht="11.25">
      <c r="A36" s="85">
        <v>10</v>
      </c>
      <c r="C36" s="21" t="s">
        <v>541</v>
      </c>
      <c r="D36" s="5" t="s">
        <v>491</v>
      </c>
      <c r="E36" s="1" t="s">
        <v>542</v>
      </c>
      <c r="F36" s="28"/>
      <c r="G36" s="242">
        <v>994</v>
      </c>
      <c r="H36" s="460">
        <v>85</v>
      </c>
      <c r="I36" s="461">
        <v>637</v>
      </c>
      <c r="J36" s="462">
        <v>272</v>
      </c>
      <c r="K36" s="462">
        <v>42</v>
      </c>
      <c r="L36" s="102">
        <v>754</v>
      </c>
      <c r="M36" s="102">
        <v>752</v>
      </c>
      <c r="N36" s="102">
        <v>545</v>
      </c>
      <c r="O36" s="102">
        <v>201</v>
      </c>
      <c r="P36" s="463">
        <v>2</v>
      </c>
      <c r="Q36" s="267" t="s">
        <v>491</v>
      </c>
      <c r="R36" s="463">
        <v>2</v>
      </c>
      <c r="S36" s="236">
        <v>10</v>
      </c>
    </row>
    <row r="37" spans="1:19" s="1" customFormat="1" ht="11.25">
      <c r="A37" s="85">
        <v>11</v>
      </c>
      <c r="C37" s="21" t="s">
        <v>882</v>
      </c>
      <c r="D37" s="5" t="s">
        <v>491</v>
      </c>
      <c r="E37" s="1" t="s">
        <v>532</v>
      </c>
      <c r="F37" s="28"/>
      <c r="G37" s="242">
        <v>3096</v>
      </c>
      <c r="H37" s="460">
        <v>335</v>
      </c>
      <c r="I37" s="461">
        <v>2027</v>
      </c>
      <c r="J37" s="462">
        <v>734</v>
      </c>
      <c r="K37" s="462">
        <v>126</v>
      </c>
      <c r="L37" s="102">
        <v>1867</v>
      </c>
      <c r="M37" s="102">
        <v>1854</v>
      </c>
      <c r="N37" s="102">
        <v>1373</v>
      </c>
      <c r="O37" s="102">
        <v>467</v>
      </c>
      <c r="P37" s="463">
        <v>13</v>
      </c>
      <c r="Q37" s="463">
        <v>10</v>
      </c>
      <c r="R37" s="463">
        <v>3</v>
      </c>
      <c r="S37" s="236">
        <v>11</v>
      </c>
    </row>
    <row r="38" spans="1:19" s="1" customFormat="1" ht="11.25">
      <c r="A38" s="469"/>
      <c r="F38" s="28"/>
      <c r="G38" s="242"/>
      <c r="H38" s="460"/>
      <c r="I38" s="253"/>
      <c r="J38" s="462"/>
      <c r="K38" s="462"/>
      <c r="L38" s="102"/>
      <c r="M38" s="102"/>
      <c r="N38" s="102"/>
      <c r="O38" s="102"/>
      <c r="P38" s="463"/>
      <c r="Q38" s="463"/>
      <c r="R38" s="463"/>
      <c r="S38" s="470"/>
    </row>
    <row r="39" spans="1:19" s="2" customFormat="1" ht="11.25">
      <c r="A39" s="80">
        <v>12</v>
      </c>
      <c r="B39" s="2" t="s">
        <v>432</v>
      </c>
      <c r="F39" s="35"/>
      <c r="G39" s="253">
        <v>8358</v>
      </c>
      <c r="H39" s="465">
        <v>658</v>
      </c>
      <c r="I39" s="253">
        <v>4691</v>
      </c>
      <c r="J39" s="264">
        <v>3009</v>
      </c>
      <c r="K39" s="264">
        <v>420</v>
      </c>
      <c r="L39" s="103">
        <v>7590</v>
      </c>
      <c r="M39" s="103">
        <v>7454</v>
      </c>
      <c r="N39" s="103">
        <v>4790</v>
      </c>
      <c r="O39" s="103">
        <v>2639</v>
      </c>
      <c r="P39" s="466">
        <v>136</v>
      </c>
      <c r="Q39" s="466">
        <v>61</v>
      </c>
      <c r="R39" s="466">
        <v>74</v>
      </c>
      <c r="S39" s="472">
        <v>12</v>
      </c>
    </row>
    <row r="40" spans="1:19" s="1" customFormat="1" ht="11.25">
      <c r="A40" s="80"/>
      <c r="F40" s="28"/>
      <c r="G40" s="242"/>
      <c r="H40" s="460"/>
      <c r="I40" s="253"/>
      <c r="J40" s="264"/>
      <c r="K40" s="264"/>
      <c r="L40" s="102"/>
      <c r="M40" s="102"/>
      <c r="N40" s="102"/>
      <c r="O40" s="102"/>
      <c r="P40" s="466"/>
      <c r="Q40" s="466"/>
      <c r="R40" s="466"/>
      <c r="S40" s="472"/>
    </row>
    <row r="41" spans="1:19" s="2" customFormat="1" ht="11.25">
      <c r="A41" s="80">
        <v>13</v>
      </c>
      <c r="B41" s="2" t="s">
        <v>543</v>
      </c>
      <c r="F41" s="35"/>
      <c r="G41" s="253">
        <v>1109</v>
      </c>
      <c r="H41" s="465">
        <v>164</v>
      </c>
      <c r="I41" s="253">
        <v>915</v>
      </c>
      <c r="J41" s="264">
        <v>30</v>
      </c>
      <c r="K41" s="264">
        <v>28</v>
      </c>
      <c r="L41" s="103">
        <v>1020</v>
      </c>
      <c r="M41" s="103">
        <v>1006</v>
      </c>
      <c r="N41" s="103">
        <v>846</v>
      </c>
      <c r="O41" s="103">
        <v>151</v>
      </c>
      <c r="P41" s="466">
        <v>14</v>
      </c>
      <c r="Q41" s="466">
        <v>10</v>
      </c>
      <c r="R41" s="466">
        <v>4</v>
      </c>
      <c r="S41" s="472">
        <v>13</v>
      </c>
    </row>
    <row r="42" spans="1:19" s="1" customFormat="1" ht="11.25">
      <c r="A42" s="80"/>
      <c r="F42" s="28"/>
      <c r="G42" s="253"/>
      <c r="H42" s="465"/>
      <c r="I42" s="253"/>
      <c r="J42" s="264"/>
      <c r="K42" s="264"/>
      <c r="L42" s="102"/>
      <c r="M42" s="102"/>
      <c r="N42" s="102"/>
      <c r="O42" s="102"/>
      <c r="P42" s="466"/>
      <c r="Q42" s="466"/>
      <c r="R42" s="466"/>
      <c r="S42" s="472"/>
    </row>
    <row r="43" spans="1:19" s="2" customFormat="1" ht="11.25">
      <c r="A43" s="80">
        <v>14</v>
      </c>
      <c r="B43" s="2" t="s">
        <v>544</v>
      </c>
      <c r="F43" s="35"/>
      <c r="G43" s="253">
        <v>8140</v>
      </c>
      <c r="H43" s="465">
        <v>1003</v>
      </c>
      <c r="I43" s="253">
        <v>6421</v>
      </c>
      <c r="J43" s="264">
        <v>716</v>
      </c>
      <c r="K43" s="264">
        <v>204</v>
      </c>
      <c r="L43" s="103">
        <v>3639</v>
      </c>
      <c r="M43" s="103">
        <v>3545</v>
      </c>
      <c r="N43" s="103">
        <v>2934</v>
      </c>
      <c r="O43" s="103">
        <v>508</v>
      </c>
      <c r="P43" s="466">
        <v>94</v>
      </c>
      <c r="Q43" s="466">
        <v>44</v>
      </c>
      <c r="R43" s="466">
        <v>48</v>
      </c>
      <c r="S43" s="472">
        <v>14</v>
      </c>
    </row>
    <row r="44" spans="1:19" s="1" customFormat="1" ht="11.25">
      <c r="A44" s="80"/>
      <c r="F44" s="28"/>
      <c r="G44" s="253"/>
      <c r="H44" s="465"/>
      <c r="I44" s="253"/>
      <c r="J44" s="264"/>
      <c r="K44" s="264"/>
      <c r="L44" s="102"/>
      <c r="M44" s="102"/>
      <c r="N44" s="102"/>
      <c r="O44" s="102"/>
      <c r="P44" s="466"/>
      <c r="Q44" s="466"/>
      <c r="R44" s="466"/>
      <c r="S44" s="472"/>
    </row>
    <row r="45" spans="1:19" s="2" customFormat="1" ht="11.25">
      <c r="A45" s="80">
        <v>15</v>
      </c>
      <c r="B45" s="2" t="s">
        <v>545</v>
      </c>
      <c r="F45" s="35"/>
      <c r="G45" s="253">
        <v>24745</v>
      </c>
      <c r="H45" s="465">
        <v>2827</v>
      </c>
      <c r="I45" s="253">
        <v>16824</v>
      </c>
      <c r="J45" s="264">
        <v>5094</v>
      </c>
      <c r="K45" s="264">
        <v>900</v>
      </c>
      <c r="L45" s="103">
        <v>14723</v>
      </c>
      <c r="M45" s="103">
        <v>14454</v>
      </c>
      <c r="N45" s="103">
        <v>10557</v>
      </c>
      <c r="O45" s="103">
        <v>3736</v>
      </c>
      <c r="P45" s="466">
        <v>269</v>
      </c>
      <c r="Q45" s="466">
        <v>132</v>
      </c>
      <c r="R45" s="466">
        <v>132</v>
      </c>
      <c r="S45" s="472">
        <v>15</v>
      </c>
    </row>
    <row r="46" spans="1:19" s="1" customFormat="1" ht="11.25">
      <c r="A46" s="5"/>
      <c r="F46" s="24"/>
      <c r="G46" s="242"/>
      <c r="H46" s="460"/>
      <c r="I46" s="253"/>
      <c r="J46" s="462"/>
      <c r="K46" s="462"/>
      <c r="L46" s="102"/>
      <c r="M46" s="102"/>
      <c r="N46" s="102"/>
      <c r="O46" s="102"/>
      <c r="P46" s="463"/>
      <c r="Q46" s="463"/>
      <c r="R46" s="463"/>
      <c r="S46" s="5"/>
    </row>
    <row r="47" spans="1:19" s="1" customFormat="1" ht="11.25">
      <c r="A47" s="5"/>
      <c r="F47" s="24"/>
      <c r="G47" s="242"/>
      <c r="H47" s="460"/>
      <c r="I47" s="253"/>
      <c r="J47" s="462"/>
      <c r="K47" s="462"/>
      <c r="L47" s="102"/>
      <c r="M47" s="102"/>
      <c r="N47" s="102"/>
      <c r="O47" s="102"/>
      <c r="P47" s="463"/>
      <c r="Q47" s="463"/>
      <c r="R47" s="463"/>
      <c r="S47" s="5"/>
    </row>
    <row r="48" spans="1:19" s="1" customFormat="1" ht="12.75" customHeight="1">
      <c r="A48" s="625" t="s">
        <v>883</v>
      </c>
      <c r="B48" s="625"/>
      <c r="C48" s="625"/>
      <c r="D48" s="625"/>
      <c r="E48" s="625"/>
      <c r="F48" s="625"/>
      <c r="G48" s="625"/>
      <c r="H48" s="625"/>
      <c r="I48" s="625"/>
      <c r="J48" s="625"/>
      <c r="K48" s="625"/>
      <c r="L48" s="772" t="s">
        <v>883</v>
      </c>
      <c r="M48" s="772"/>
      <c r="N48" s="772"/>
      <c r="O48" s="772"/>
      <c r="P48" s="772"/>
      <c r="Q48" s="772"/>
      <c r="R48" s="772"/>
      <c r="S48" s="772"/>
    </row>
    <row r="49" spans="1:19" s="1" customFormat="1" ht="11.25">
      <c r="A49" s="625" t="s">
        <v>547</v>
      </c>
      <c r="B49" s="625"/>
      <c r="C49" s="625"/>
      <c r="D49" s="625"/>
      <c r="E49" s="625"/>
      <c r="F49" s="625"/>
      <c r="G49" s="625"/>
      <c r="H49" s="625"/>
      <c r="I49" s="625"/>
      <c r="J49" s="625"/>
      <c r="K49" s="625"/>
      <c r="L49" s="772" t="s">
        <v>547</v>
      </c>
      <c r="M49" s="772"/>
      <c r="N49" s="772"/>
      <c r="O49" s="772"/>
      <c r="P49" s="772"/>
      <c r="Q49" s="772"/>
      <c r="R49" s="772"/>
      <c r="S49" s="772"/>
    </row>
    <row r="50" spans="1:19" s="1" customFormat="1" ht="11.25">
      <c r="A50" s="5"/>
      <c r="F50" s="24"/>
      <c r="G50" s="242"/>
      <c r="H50" s="460"/>
      <c r="I50" s="253"/>
      <c r="J50" s="462"/>
      <c r="K50" s="462"/>
      <c r="L50" s="102"/>
      <c r="M50" s="102"/>
      <c r="N50" s="102"/>
      <c r="O50" s="102"/>
      <c r="P50" s="463"/>
      <c r="Q50" s="463"/>
      <c r="R50" s="463"/>
      <c r="S50" s="5"/>
    </row>
    <row r="51" spans="1:19" s="1" customFormat="1" ht="11.25">
      <c r="A51" s="5"/>
      <c r="F51" s="24"/>
      <c r="G51" s="242"/>
      <c r="H51" s="460"/>
      <c r="I51" s="253"/>
      <c r="J51" s="462"/>
      <c r="K51" s="462"/>
      <c r="L51" s="102"/>
      <c r="M51" s="102"/>
      <c r="N51" s="102"/>
      <c r="O51" s="102"/>
      <c r="P51" s="463"/>
      <c r="Q51" s="463"/>
      <c r="R51" s="463"/>
      <c r="S51" s="5"/>
    </row>
    <row r="52" spans="1:19" s="1" customFormat="1" ht="12.75">
      <c r="A52" s="178"/>
      <c r="B52" s="2" t="s">
        <v>548</v>
      </c>
      <c r="C52"/>
      <c r="D52" s="2"/>
      <c r="E52" s="2"/>
      <c r="F52" s="35"/>
      <c r="G52" s="242"/>
      <c r="H52" s="460"/>
      <c r="I52" s="253"/>
      <c r="J52" s="462"/>
      <c r="K52" s="462"/>
      <c r="L52" s="102"/>
      <c r="M52" s="102"/>
      <c r="N52" s="102"/>
      <c r="O52" s="102"/>
      <c r="P52" s="463"/>
      <c r="Q52" s="463"/>
      <c r="R52" s="463"/>
      <c r="S52" s="5"/>
    </row>
    <row r="53" spans="1:19" s="1" customFormat="1" ht="11.25">
      <c r="A53" s="178"/>
      <c r="B53" s="2"/>
      <c r="C53" s="2"/>
      <c r="D53" s="2"/>
      <c r="E53" s="2"/>
      <c r="F53" s="35"/>
      <c r="G53" s="242"/>
      <c r="H53" s="460"/>
      <c r="I53" s="253"/>
      <c r="J53" s="462"/>
      <c r="K53" s="462"/>
      <c r="L53" s="102"/>
      <c r="M53" s="102"/>
      <c r="N53" s="102"/>
      <c r="O53" s="102"/>
      <c r="P53" s="463"/>
      <c r="Q53" s="463"/>
      <c r="R53" s="463"/>
      <c r="S53" s="5"/>
    </row>
    <row r="54" spans="1:19" s="1" customFormat="1" ht="11.25">
      <c r="A54" s="85">
        <v>16</v>
      </c>
      <c r="C54" s="1" t="s">
        <v>549</v>
      </c>
      <c r="F54" s="28"/>
      <c r="G54" s="250">
        <v>1293</v>
      </c>
      <c r="H54" s="195" t="s">
        <v>606</v>
      </c>
      <c r="I54" s="461">
        <v>649</v>
      </c>
      <c r="J54" s="462">
        <v>637</v>
      </c>
      <c r="K54" s="462">
        <v>130</v>
      </c>
      <c r="L54" s="473">
        <v>245</v>
      </c>
      <c r="M54" s="473">
        <v>239</v>
      </c>
      <c r="N54" s="473">
        <v>117</v>
      </c>
      <c r="O54" s="473">
        <v>122</v>
      </c>
      <c r="P54" s="463">
        <v>6</v>
      </c>
      <c r="Q54" s="267" t="s">
        <v>581</v>
      </c>
      <c r="R54" s="463">
        <v>5</v>
      </c>
      <c r="S54" s="236">
        <v>16</v>
      </c>
    </row>
    <row r="55" spans="1:19" s="1" customFormat="1" ht="11.25">
      <c r="A55" s="85">
        <v>17</v>
      </c>
      <c r="C55" s="1" t="s">
        <v>550</v>
      </c>
      <c r="F55" s="28"/>
      <c r="G55" s="250">
        <v>363</v>
      </c>
      <c r="H55" s="195" t="s">
        <v>491</v>
      </c>
      <c r="I55" s="461">
        <v>162</v>
      </c>
      <c r="J55" s="462">
        <v>201</v>
      </c>
      <c r="K55" s="462">
        <v>22</v>
      </c>
      <c r="L55" s="473">
        <v>67</v>
      </c>
      <c r="M55" s="473">
        <v>65</v>
      </c>
      <c r="N55" s="473">
        <v>33</v>
      </c>
      <c r="O55" s="473">
        <v>32</v>
      </c>
      <c r="P55" s="463">
        <v>2</v>
      </c>
      <c r="Q55" s="267" t="s">
        <v>608</v>
      </c>
      <c r="R55" s="267" t="s">
        <v>491</v>
      </c>
      <c r="S55" s="236">
        <v>17</v>
      </c>
    </row>
    <row r="56" spans="1:19" s="1" customFormat="1" ht="11.25">
      <c r="A56" s="85">
        <v>18</v>
      </c>
      <c r="C56" s="1" t="s">
        <v>543</v>
      </c>
      <c r="F56" s="28"/>
      <c r="G56" s="250">
        <v>1</v>
      </c>
      <c r="H56" s="195" t="s">
        <v>491</v>
      </c>
      <c r="I56" s="461">
        <v>1</v>
      </c>
      <c r="J56" s="195" t="s">
        <v>491</v>
      </c>
      <c r="K56" s="195" t="s">
        <v>491</v>
      </c>
      <c r="L56" s="105" t="s">
        <v>491</v>
      </c>
      <c r="M56" s="105" t="s">
        <v>491</v>
      </c>
      <c r="N56" s="105" t="s">
        <v>491</v>
      </c>
      <c r="O56" s="105" t="s">
        <v>491</v>
      </c>
      <c r="P56" s="267" t="s">
        <v>491</v>
      </c>
      <c r="Q56" s="267" t="s">
        <v>491</v>
      </c>
      <c r="R56" s="267" t="s">
        <v>491</v>
      </c>
      <c r="S56" s="236">
        <v>18</v>
      </c>
    </row>
    <row r="57" spans="1:19" s="1" customFormat="1" ht="11.25">
      <c r="A57" s="85">
        <v>19</v>
      </c>
      <c r="C57" s="1" t="s">
        <v>544</v>
      </c>
      <c r="F57" s="28"/>
      <c r="G57" s="250">
        <v>217</v>
      </c>
      <c r="H57" s="413">
        <v>3</v>
      </c>
      <c r="I57" s="461">
        <v>159</v>
      </c>
      <c r="J57" s="462">
        <v>55</v>
      </c>
      <c r="K57" s="462">
        <v>6</v>
      </c>
      <c r="L57" s="473">
        <v>202</v>
      </c>
      <c r="M57" s="473">
        <v>198</v>
      </c>
      <c r="N57" s="473">
        <v>164</v>
      </c>
      <c r="O57" s="473">
        <v>34</v>
      </c>
      <c r="P57" s="267" t="s">
        <v>623</v>
      </c>
      <c r="Q57" s="267" t="s">
        <v>608</v>
      </c>
      <c r="R57" s="267" t="s">
        <v>608</v>
      </c>
      <c r="S57" s="236">
        <v>19</v>
      </c>
    </row>
    <row r="58" spans="1:19" s="1" customFormat="1" ht="12" customHeight="1">
      <c r="A58" s="85"/>
      <c r="F58" s="28"/>
      <c r="G58" s="242"/>
      <c r="H58" s="460"/>
      <c r="I58" s="253"/>
      <c r="J58" s="462"/>
      <c r="K58" s="462"/>
      <c r="L58" s="473"/>
      <c r="M58" s="473"/>
      <c r="N58" s="473"/>
      <c r="O58" s="473"/>
      <c r="P58" s="463"/>
      <c r="Q58" s="463"/>
      <c r="R58" s="463"/>
      <c r="S58" s="236"/>
    </row>
    <row r="59" spans="1:19" s="2" customFormat="1" ht="11.25">
      <c r="A59" s="80">
        <v>20</v>
      </c>
      <c r="B59" s="2" t="s">
        <v>432</v>
      </c>
      <c r="F59" s="35"/>
      <c r="G59" s="264">
        <v>1874</v>
      </c>
      <c r="H59" s="417">
        <v>10</v>
      </c>
      <c r="I59" s="253">
        <v>971</v>
      </c>
      <c r="J59" s="264">
        <v>893</v>
      </c>
      <c r="K59" s="264">
        <v>158</v>
      </c>
      <c r="L59" s="474">
        <v>514</v>
      </c>
      <c r="M59" s="474">
        <v>502</v>
      </c>
      <c r="N59" s="474">
        <v>314</v>
      </c>
      <c r="O59" s="474">
        <v>188</v>
      </c>
      <c r="P59" s="466">
        <v>12</v>
      </c>
      <c r="Q59" s="409" t="s">
        <v>884</v>
      </c>
      <c r="R59" s="466">
        <v>7</v>
      </c>
      <c r="S59" s="472">
        <v>20</v>
      </c>
    </row>
    <row r="60" spans="1:19" s="2" customFormat="1" ht="11.25">
      <c r="A60" s="80"/>
      <c r="F60" s="35"/>
      <c r="G60" s="264"/>
      <c r="H60" s="417"/>
      <c r="I60" s="253"/>
      <c r="J60" s="264"/>
      <c r="K60" s="264"/>
      <c r="L60" s="474"/>
      <c r="M60" s="474"/>
      <c r="N60" s="474"/>
      <c r="O60" s="474"/>
      <c r="P60" s="466"/>
      <c r="Q60" s="409"/>
      <c r="R60" s="466"/>
      <c r="S60" s="472"/>
    </row>
    <row r="61" spans="1:19" s="2" customFormat="1" ht="11.25">
      <c r="A61" s="80"/>
      <c r="B61" s="2" t="s">
        <v>521</v>
      </c>
      <c r="F61" s="35"/>
      <c r="G61" s="264"/>
      <c r="H61" s="417"/>
      <c r="I61" s="253"/>
      <c r="J61" s="264"/>
      <c r="K61" s="264"/>
      <c r="L61" s="474"/>
      <c r="M61" s="474"/>
      <c r="N61" s="474"/>
      <c r="O61" s="474"/>
      <c r="P61" s="466"/>
      <c r="Q61" s="409"/>
      <c r="R61" s="466"/>
      <c r="S61" s="472"/>
    </row>
    <row r="62" spans="1:19" s="1" customFormat="1" ht="11.25">
      <c r="A62" s="85"/>
      <c r="F62" s="28"/>
      <c r="G62" s="250"/>
      <c r="H62" s="413"/>
      <c r="I62" s="253"/>
      <c r="J62" s="462"/>
      <c r="K62" s="462"/>
      <c r="L62" s="473"/>
      <c r="M62" s="473"/>
      <c r="N62" s="473"/>
      <c r="O62" s="473"/>
      <c r="P62" s="463"/>
      <c r="Q62" s="463"/>
      <c r="R62" s="463"/>
      <c r="S62" s="236"/>
    </row>
    <row r="63" spans="1:19" s="1" customFormat="1" ht="11.25">
      <c r="A63" s="85">
        <v>21</v>
      </c>
      <c r="C63" s="1" t="s">
        <v>550</v>
      </c>
      <c r="F63" s="28"/>
      <c r="G63" s="250">
        <v>84</v>
      </c>
      <c r="H63" s="195" t="s">
        <v>491</v>
      </c>
      <c r="I63" s="461">
        <v>74</v>
      </c>
      <c r="J63" s="462">
        <v>10</v>
      </c>
      <c r="K63" s="462">
        <v>9</v>
      </c>
      <c r="L63" s="473">
        <v>19</v>
      </c>
      <c r="M63" s="473">
        <v>19</v>
      </c>
      <c r="N63" s="473">
        <v>13</v>
      </c>
      <c r="O63" s="473">
        <v>6</v>
      </c>
      <c r="P63" s="267" t="s">
        <v>491</v>
      </c>
      <c r="Q63" s="267" t="s">
        <v>491</v>
      </c>
      <c r="R63" s="267" t="s">
        <v>491</v>
      </c>
      <c r="S63" s="236">
        <v>21</v>
      </c>
    </row>
    <row r="64" spans="1:19" s="1" customFormat="1" ht="11.25">
      <c r="A64" s="85">
        <v>22</v>
      </c>
      <c r="C64" s="1" t="s">
        <v>544</v>
      </c>
      <c r="F64" s="28"/>
      <c r="G64" s="250">
        <v>1193</v>
      </c>
      <c r="H64" s="195" t="s">
        <v>491</v>
      </c>
      <c r="I64" s="461">
        <v>1139</v>
      </c>
      <c r="J64" s="462">
        <v>54</v>
      </c>
      <c r="K64" s="462">
        <v>44</v>
      </c>
      <c r="L64" s="473">
        <v>397</v>
      </c>
      <c r="M64" s="473">
        <v>393</v>
      </c>
      <c r="N64" s="473">
        <v>355</v>
      </c>
      <c r="O64" s="473">
        <v>38</v>
      </c>
      <c r="P64" s="463">
        <v>4</v>
      </c>
      <c r="Q64" s="463">
        <v>4</v>
      </c>
      <c r="R64" s="267" t="s">
        <v>491</v>
      </c>
      <c r="S64" s="236">
        <v>22</v>
      </c>
    </row>
    <row r="65" spans="1:19" s="1" customFormat="1" ht="11.25">
      <c r="A65" s="85"/>
      <c r="F65" s="28"/>
      <c r="G65" s="250"/>
      <c r="H65" s="413"/>
      <c r="I65" s="253"/>
      <c r="J65" s="462"/>
      <c r="K65" s="462"/>
      <c r="L65" s="473"/>
      <c r="M65" s="473"/>
      <c r="N65" s="473"/>
      <c r="O65" s="473"/>
      <c r="P65" s="463"/>
      <c r="Q65" s="463"/>
      <c r="R65" s="267"/>
      <c r="S65" s="236"/>
    </row>
    <row r="66" spans="1:19" s="2" customFormat="1" ht="11.25">
      <c r="A66" s="80">
        <v>23</v>
      </c>
      <c r="B66" s="2" t="s">
        <v>432</v>
      </c>
      <c r="F66" s="35"/>
      <c r="G66" s="264">
        <v>1277</v>
      </c>
      <c r="H66" s="195" t="s">
        <v>491</v>
      </c>
      <c r="I66" s="253">
        <v>1213</v>
      </c>
      <c r="J66" s="253">
        <v>64</v>
      </c>
      <c r="K66" s="264">
        <v>53</v>
      </c>
      <c r="L66" s="474">
        <v>416</v>
      </c>
      <c r="M66" s="474">
        <v>412</v>
      </c>
      <c r="N66" s="474">
        <v>368</v>
      </c>
      <c r="O66" s="474">
        <v>44</v>
      </c>
      <c r="P66" s="466">
        <v>4</v>
      </c>
      <c r="Q66" s="466">
        <v>4</v>
      </c>
      <c r="R66" s="475" t="s">
        <v>491</v>
      </c>
      <c r="S66" s="472">
        <v>23</v>
      </c>
    </row>
    <row r="67" spans="7:11" s="1" customFormat="1" ht="11.25">
      <c r="G67" s="156"/>
      <c r="H67" s="156"/>
      <c r="I67" s="156"/>
      <c r="J67" s="156"/>
      <c r="K67" s="156"/>
    </row>
    <row r="68" spans="7:11" s="1" customFormat="1" ht="11.25">
      <c r="G68" s="156"/>
      <c r="H68" s="156"/>
      <c r="I68" s="156"/>
      <c r="J68" s="156"/>
      <c r="K68" s="156"/>
    </row>
    <row r="69" spans="7:11" s="1" customFormat="1" ht="11.25">
      <c r="G69" s="156"/>
      <c r="H69" s="156"/>
      <c r="I69" s="156"/>
      <c r="J69" s="156"/>
      <c r="K69" s="156"/>
    </row>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sheetData>
  <mergeCells count="7">
    <mergeCell ref="A4:K4"/>
    <mergeCell ref="A48:K48"/>
    <mergeCell ref="A49:K49"/>
    <mergeCell ref="L48:S48"/>
    <mergeCell ref="L49:S49"/>
    <mergeCell ref="A7:A15"/>
    <mergeCell ref="S7:S15"/>
  </mergeCells>
  <printOptions/>
  <pageMargins left="0.5905511811023623" right="0.5905511811023623" top="0.3937007874015748" bottom="0.5905511811023623" header="0.5118110236220472" footer="0.5118110236220472"/>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P75"/>
  <sheetViews>
    <sheetView workbookViewId="0" topLeftCell="A1">
      <selection activeCell="F16" sqref="F16"/>
    </sheetView>
  </sheetViews>
  <sheetFormatPr defaultColWidth="11.421875" defaultRowHeight="12.75"/>
  <cols>
    <col min="1" max="1" width="3.57421875" style="0" customWidth="1"/>
    <col min="2" max="2" width="1.7109375" style="0" customWidth="1"/>
    <col min="3" max="3" width="20.140625" style="0" customWidth="1"/>
    <col min="4" max="9" width="10.28125" style="0" customWidth="1"/>
    <col min="16" max="16" width="3.57421875" style="0" customWidth="1"/>
  </cols>
  <sheetData>
    <row r="1" spans="1:16" s="1" customFormat="1" ht="11.25">
      <c r="A1" s="4" t="str">
        <f>"- 36 -"</f>
        <v>- 36 -</v>
      </c>
      <c r="B1" s="4"/>
      <c r="C1" s="4"/>
      <c r="D1" s="4"/>
      <c r="E1" s="4"/>
      <c r="F1" s="4"/>
      <c r="G1" s="4"/>
      <c r="H1" s="4"/>
      <c r="I1" s="4"/>
      <c r="J1" s="718" t="str">
        <f>"- 37 -"</f>
        <v>- 37 -</v>
      </c>
      <c r="K1" s="718"/>
      <c r="L1" s="718"/>
      <c r="M1" s="718"/>
      <c r="N1" s="718"/>
      <c r="O1" s="718"/>
      <c r="P1" s="718"/>
    </row>
    <row r="2" s="1" customFormat="1" ht="11.25"/>
    <row r="3" s="1" customFormat="1" ht="11.25"/>
    <row r="4" spans="1:12" s="3" customFormat="1" ht="12.75">
      <c r="A4" s="142" t="s">
        <v>885</v>
      </c>
      <c r="B4" s="142"/>
      <c r="C4" s="142"/>
      <c r="D4" s="142"/>
      <c r="E4" s="142"/>
      <c r="F4" s="142"/>
      <c r="G4" s="142"/>
      <c r="H4" s="142"/>
      <c r="I4" s="142"/>
      <c r="J4" s="142" t="s">
        <v>223</v>
      </c>
      <c r="K4" s="142"/>
      <c r="L4" s="142"/>
    </row>
    <row r="5" s="1" customFormat="1" ht="11.25"/>
    <row r="6" spans="1:16" s="1" customFormat="1" ht="13.5" thickBot="1">
      <c r="A6" s="23"/>
      <c r="B6" s="23"/>
      <c r="C6" s="23"/>
      <c r="D6" s="23"/>
      <c r="E6" s="23"/>
      <c r="F6" s="23"/>
      <c r="G6" s="23"/>
      <c r="H6" s="23"/>
      <c r="I6" s="23"/>
      <c r="J6" s="23"/>
      <c r="K6" s="23"/>
      <c r="L6" s="23"/>
      <c r="M6" s="23"/>
      <c r="N6" s="23"/>
      <c r="O6" s="23"/>
      <c r="P6" s="230"/>
    </row>
    <row r="7" spans="1:16" s="1" customFormat="1" ht="11.25">
      <c r="A7" s="143"/>
      <c r="B7" s="24"/>
      <c r="C7" s="24"/>
      <c r="D7" s="476"/>
      <c r="E7" s="24"/>
      <c r="F7" s="143"/>
      <c r="G7" s="27"/>
      <c r="H7" s="27"/>
      <c r="I7" s="27"/>
      <c r="J7" s="27"/>
      <c r="K7" s="27"/>
      <c r="L7" s="41"/>
      <c r="M7" s="27"/>
      <c r="N7" s="27"/>
      <c r="O7" s="41"/>
      <c r="P7" s="206"/>
    </row>
    <row r="8" spans="1:16" s="1" customFormat="1" ht="12.75">
      <c r="A8" s="231"/>
      <c r="C8" s="24"/>
      <c r="D8" s="477"/>
      <c r="E8" s="27" t="s">
        <v>552</v>
      </c>
      <c r="F8" s="233"/>
      <c r="J8" s="29"/>
      <c r="K8" s="29"/>
      <c r="L8" s="42"/>
      <c r="M8" s="29"/>
      <c r="N8" s="29"/>
      <c r="O8" s="42"/>
      <c r="P8" s="234"/>
    </row>
    <row r="9" spans="1:16" s="1" customFormat="1" ht="12.75">
      <c r="A9" s="178" t="s">
        <v>612</v>
      </c>
      <c r="C9" s="24"/>
      <c r="D9" s="478"/>
      <c r="E9" s="27" t="s">
        <v>422</v>
      </c>
      <c r="F9" s="233"/>
      <c r="G9" s="30"/>
      <c r="H9" s="451"/>
      <c r="I9" s="451"/>
      <c r="J9" s="45"/>
      <c r="K9" s="27"/>
      <c r="L9" s="235"/>
      <c r="M9" s="45"/>
      <c r="N9" s="27"/>
      <c r="O9" s="27"/>
      <c r="P9" s="236" t="s">
        <v>612</v>
      </c>
    </row>
    <row r="10" spans="1:16" s="1" customFormat="1" ht="12.75">
      <c r="A10" s="178" t="s">
        <v>613</v>
      </c>
      <c r="C10" s="24"/>
      <c r="D10" s="479"/>
      <c r="E10" s="180"/>
      <c r="F10" s="237"/>
      <c r="G10" s="211"/>
      <c r="H10" s="29"/>
      <c r="I10" s="29"/>
      <c r="J10" s="42"/>
      <c r="K10" s="29"/>
      <c r="L10" s="42"/>
      <c r="M10" s="42"/>
      <c r="N10" s="29"/>
      <c r="O10" s="29"/>
      <c r="P10" s="236" t="s">
        <v>613</v>
      </c>
    </row>
    <row r="11" spans="1:16" s="1" customFormat="1" ht="11.25">
      <c r="A11" s="175"/>
      <c r="B11" s="24"/>
      <c r="C11" s="24"/>
      <c r="D11" s="480"/>
      <c r="E11" s="235"/>
      <c r="F11" s="178"/>
      <c r="G11" s="27"/>
      <c r="H11" s="27"/>
      <c r="I11" s="99"/>
      <c r="J11" s="27"/>
      <c r="K11" s="27"/>
      <c r="L11" s="44"/>
      <c r="M11" s="27"/>
      <c r="N11" s="27"/>
      <c r="O11" s="44"/>
      <c r="P11" s="241"/>
    </row>
    <row r="12" spans="1:16" s="1" customFormat="1" ht="12" thickBot="1">
      <c r="A12" s="49"/>
      <c r="B12" s="24"/>
      <c r="C12" s="24"/>
      <c r="D12" s="481"/>
      <c r="E12" s="49"/>
      <c r="F12" s="49"/>
      <c r="G12" s="24"/>
      <c r="H12" s="24"/>
      <c r="I12" s="33"/>
      <c r="J12" s="24"/>
      <c r="K12" s="24"/>
      <c r="L12" s="32"/>
      <c r="M12" s="24"/>
      <c r="N12" s="24"/>
      <c r="O12" s="32"/>
      <c r="P12" s="33"/>
    </row>
    <row r="13" spans="1:16" s="1" customFormat="1" ht="9" customHeight="1">
      <c r="A13" s="34"/>
      <c r="B13" s="34"/>
      <c r="C13" s="34"/>
      <c r="D13" s="34"/>
      <c r="E13" s="34"/>
      <c r="F13" s="34"/>
      <c r="G13" s="34"/>
      <c r="H13" s="34"/>
      <c r="I13" s="34"/>
      <c r="J13" s="34"/>
      <c r="K13" s="34"/>
      <c r="L13" s="34"/>
      <c r="M13" s="34"/>
      <c r="N13" s="34"/>
      <c r="O13" s="34"/>
      <c r="P13" s="34"/>
    </row>
    <row r="14" spans="1:16" s="1" customFormat="1" ht="12.75">
      <c r="A14" s="130" t="s">
        <v>886</v>
      </c>
      <c r="B14" s="4"/>
      <c r="C14" s="27"/>
      <c r="D14" s="54"/>
      <c r="E14" s="4"/>
      <c r="F14" s="4"/>
      <c r="G14" s="4"/>
      <c r="H14" s="4"/>
      <c r="I14" s="54"/>
      <c r="J14" s="750" t="s">
        <v>423</v>
      </c>
      <c r="K14" s="750"/>
      <c r="L14" s="750"/>
      <c r="M14" s="750"/>
      <c r="N14" s="750"/>
      <c r="O14" s="750"/>
      <c r="P14" s="15"/>
    </row>
    <row r="15" spans="1:16" s="1" customFormat="1" ht="9" customHeight="1">
      <c r="A15" s="24"/>
      <c r="C15" s="24"/>
      <c r="D15" s="130"/>
      <c r="E15" s="4"/>
      <c r="F15" s="4"/>
      <c r="G15" s="4"/>
      <c r="H15" s="4"/>
      <c r="I15" s="4"/>
      <c r="P15" s="24"/>
    </row>
    <row r="16" spans="1:16" s="1" customFormat="1" ht="9.75" customHeight="1">
      <c r="A16" s="482">
        <v>1</v>
      </c>
      <c r="B16" s="1" t="s">
        <v>424</v>
      </c>
      <c r="C16" s="28"/>
      <c r="D16" s="483">
        <v>2827</v>
      </c>
      <c r="E16" s="483">
        <v>1139</v>
      </c>
      <c r="F16" s="484">
        <f>E16*100/D16</f>
        <v>40.29006013441811</v>
      </c>
      <c r="G16" s="485">
        <v>2817</v>
      </c>
      <c r="H16" s="485">
        <v>1135</v>
      </c>
      <c r="I16" s="484">
        <f>H16*100/G16</f>
        <v>40.29108981185659</v>
      </c>
      <c r="J16" s="486">
        <v>10</v>
      </c>
      <c r="K16" s="248" t="s">
        <v>623</v>
      </c>
      <c r="L16" s="484">
        <f>K16*100/J16</f>
        <v>40</v>
      </c>
      <c r="M16" s="105" t="s">
        <v>491</v>
      </c>
      <c r="N16" s="105" t="s">
        <v>491</v>
      </c>
      <c r="O16" s="105" t="s">
        <v>491</v>
      </c>
      <c r="P16" s="241">
        <v>1</v>
      </c>
    </row>
    <row r="17" spans="1:16" s="1" customFormat="1" ht="9.75" customHeight="1">
      <c r="A17" s="482">
        <v>2</v>
      </c>
      <c r="C17" s="28" t="s">
        <v>425</v>
      </c>
      <c r="D17" s="483">
        <v>580</v>
      </c>
      <c r="E17" s="483">
        <v>112</v>
      </c>
      <c r="F17" s="484">
        <f aca="true" t="shared" si="0" ref="F17:F37">E17*100/D17</f>
        <v>19.310344827586206</v>
      </c>
      <c r="G17" s="485">
        <v>575</v>
      </c>
      <c r="H17" s="485">
        <v>111</v>
      </c>
      <c r="I17" s="484">
        <f aca="true" t="shared" si="1" ref="I17:I37">H17*100/G17</f>
        <v>19.304347826086957</v>
      </c>
      <c r="J17" s="105" t="s">
        <v>884</v>
      </c>
      <c r="K17" s="248" t="s">
        <v>581</v>
      </c>
      <c r="L17" s="484">
        <f aca="true" t="shared" si="2" ref="L17:L37">K17*100/J17</f>
        <v>20</v>
      </c>
      <c r="M17" s="105" t="s">
        <v>491</v>
      </c>
      <c r="N17" s="105" t="s">
        <v>491</v>
      </c>
      <c r="O17" s="105" t="s">
        <v>491</v>
      </c>
      <c r="P17" s="241">
        <v>2</v>
      </c>
    </row>
    <row r="18" spans="1:16" s="1" customFormat="1" ht="9.75" customHeight="1">
      <c r="A18" s="482">
        <v>3</v>
      </c>
      <c r="C18" s="28" t="s">
        <v>426</v>
      </c>
      <c r="D18" s="483">
        <v>1175</v>
      </c>
      <c r="E18" s="483">
        <v>624</v>
      </c>
      <c r="F18" s="484">
        <f t="shared" si="0"/>
        <v>53.1063829787234</v>
      </c>
      <c r="G18" s="485">
        <v>1170</v>
      </c>
      <c r="H18" s="485">
        <v>621</v>
      </c>
      <c r="I18" s="484">
        <f t="shared" si="1"/>
        <v>53.07692307692308</v>
      </c>
      <c r="J18" s="486">
        <v>5</v>
      </c>
      <c r="K18" s="248" t="s">
        <v>580</v>
      </c>
      <c r="L18" s="484">
        <f t="shared" si="2"/>
        <v>60</v>
      </c>
      <c r="M18" s="105" t="s">
        <v>491</v>
      </c>
      <c r="N18" s="105" t="s">
        <v>491</v>
      </c>
      <c r="O18" s="105" t="s">
        <v>491</v>
      </c>
      <c r="P18" s="241">
        <v>3</v>
      </c>
    </row>
    <row r="19" spans="1:16" s="1" customFormat="1" ht="9.75" customHeight="1">
      <c r="A19" s="482">
        <v>4</v>
      </c>
      <c r="C19" s="28" t="s">
        <v>427</v>
      </c>
      <c r="D19" s="483">
        <v>1070</v>
      </c>
      <c r="E19" s="483">
        <v>402</v>
      </c>
      <c r="F19" s="484">
        <f t="shared" si="0"/>
        <v>37.570093457943926</v>
      </c>
      <c r="G19" s="485">
        <v>1070</v>
      </c>
      <c r="H19" s="485">
        <v>402</v>
      </c>
      <c r="I19" s="484">
        <f t="shared" si="1"/>
        <v>37.570093457943926</v>
      </c>
      <c r="J19" s="105" t="s">
        <v>491</v>
      </c>
      <c r="K19" s="248" t="s">
        <v>491</v>
      </c>
      <c r="L19" s="248" t="s">
        <v>491</v>
      </c>
      <c r="M19" s="105" t="s">
        <v>491</v>
      </c>
      <c r="N19" s="105" t="s">
        <v>491</v>
      </c>
      <c r="O19" s="105" t="s">
        <v>491</v>
      </c>
      <c r="P19" s="241">
        <v>4</v>
      </c>
    </row>
    <row r="20" spans="1:16" s="1" customFormat="1" ht="9.75" customHeight="1">
      <c r="A20" s="482">
        <v>5</v>
      </c>
      <c r="C20" s="28" t="s">
        <v>428</v>
      </c>
      <c r="D20" s="487">
        <v>2</v>
      </c>
      <c r="E20" s="487">
        <v>1</v>
      </c>
      <c r="F20" s="484">
        <f t="shared" si="0"/>
        <v>50</v>
      </c>
      <c r="G20" s="485">
        <v>2</v>
      </c>
      <c r="H20" s="485">
        <v>1</v>
      </c>
      <c r="I20" s="484">
        <f t="shared" si="1"/>
        <v>50</v>
      </c>
      <c r="J20" s="105" t="s">
        <v>491</v>
      </c>
      <c r="K20" s="248" t="s">
        <v>491</v>
      </c>
      <c r="L20" s="248" t="s">
        <v>491</v>
      </c>
      <c r="M20" s="105" t="s">
        <v>491</v>
      </c>
      <c r="N20" s="105" t="s">
        <v>491</v>
      </c>
      <c r="O20" s="105" t="s">
        <v>491</v>
      </c>
      <c r="P20" s="241">
        <v>5</v>
      </c>
    </row>
    <row r="21" spans="1:16" s="1" customFormat="1" ht="9" customHeight="1">
      <c r="A21" s="482"/>
      <c r="C21" s="28"/>
      <c r="D21" s="483"/>
      <c r="E21" s="483"/>
      <c r="F21" s="484"/>
      <c r="G21" s="485"/>
      <c r="H21" s="485"/>
      <c r="I21" s="484"/>
      <c r="J21" s="486"/>
      <c r="K21" s="488"/>
      <c r="L21" s="484"/>
      <c r="M21" s="414"/>
      <c r="N21" s="414"/>
      <c r="O21" s="484"/>
      <c r="P21" s="241"/>
    </row>
    <row r="22" spans="1:16" s="1" customFormat="1" ht="9.75" customHeight="1">
      <c r="A22" s="482">
        <v>6</v>
      </c>
      <c r="B22" s="1" t="s">
        <v>430</v>
      </c>
      <c r="C22" s="28"/>
      <c r="D22" s="483">
        <v>16824</v>
      </c>
      <c r="E22" s="483">
        <v>11726</v>
      </c>
      <c r="F22" s="484">
        <f t="shared" si="0"/>
        <v>69.6980504041845</v>
      </c>
      <c r="G22" s="485">
        <v>14640</v>
      </c>
      <c r="H22" s="485">
        <v>10227</v>
      </c>
      <c r="I22" s="484">
        <f t="shared" si="1"/>
        <v>69.85655737704919</v>
      </c>
      <c r="J22" s="486">
        <v>971</v>
      </c>
      <c r="K22" s="488">
        <v>499</v>
      </c>
      <c r="L22" s="484">
        <f t="shared" si="2"/>
        <v>51.3903192584964</v>
      </c>
      <c r="M22" s="414">
        <v>1213</v>
      </c>
      <c r="N22" s="414">
        <v>1000</v>
      </c>
      <c r="O22" s="484">
        <f aca="true" t="shared" si="3" ref="O22:O37">N22*100/M22</f>
        <v>82.44023083264634</v>
      </c>
      <c r="P22" s="241">
        <v>6</v>
      </c>
    </row>
    <row r="23" spans="1:16" s="1" customFormat="1" ht="9.75" customHeight="1">
      <c r="A23" s="482">
        <v>7</v>
      </c>
      <c r="C23" s="28" t="s">
        <v>425</v>
      </c>
      <c r="D23" s="483">
        <v>661</v>
      </c>
      <c r="E23" s="483">
        <v>244</v>
      </c>
      <c r="F23" s="484">
        <f t="shared" si="0"/>
        <v>36.91376701966717</v>
      </c>
      <c r="G23" s="485">
        <v>448</v>
      </c>
      <c r="H23" s="485">
        <v>172</v>
      </c>
      <c r="I23" s="484">
        <f t="shared" si="1"/>
        <v>38.392857142857146</v>
      </c>
      <c r="J23" s="486">
        <v>31</v>
      </c>
      <c r="K23" s="488">
        <v>5</v>
      </c>
      <c r="L23" s="484">
        <f t="shared" si="2"/>
        <v>16.129032258064516</v>
      </c>
      <c r="M23" s="414">
        <v>182</v>
      </c>
      <c r="N23" s="414">
        <v>67</v>
      </c>
      <c r="O23" s="484">
        <f t="shared" si="3"/>
        <v>36.81318681318681</v>
      </c>
      <c r="P23" s="241">
        <v>7</v>
      </c>
    </row>
    <row r="24" spans="1:16" s="1" customFormat="1" ht="9.75" customHeight="1">
      <c r="A24" s="482">
        <v>8</v>
      </c>
      <c r="C24" s="28" t="s">
        <v>426</v>
      </c>
      <c r="D24" s="483">
        <v>4828</v>
      </c>
      <c r="E24" s="483">
        <v>2867</v>
      </c>
      <c r="F24" s="484">
        <f t="shared" si="0"/>
        <v>59.38276719138359</v>
      </c>
      <c r="G24" s="485">
        <v>4438</v>
      </c>
      <c r="H24" s="485">
        <v>2645</v>
      </c>
      <c r="I24" s="484">
        <f t="shared" si="1"/>
        <v>59.598918431726005</v>
      </c>
      <c r="J24" s="486">
        <v>295</v>
      </c>
      <c r="K24" s="488">
        <v>149</v>
      </c>
      <c r="L24" s="484">
        <f t="shared" si="2"/>
        <v>50.50847457627118</v>
      </c>
      <c r="M24" s="414">
        <v>95</v>
      </c>
      <c r="N24" s="414">
        <v>73</v>
      </c>
      <c r="O24" s="484">
        <f t="shared" si="3"/>
        <v>76.84210526315789</v>
      </c>
      <c r="P24" s="241">
        <v>8</v>
      </c>
    </row>
    <row r="25" spans="1:16" s="1" customFormat="1" ht="9.75" customHeight="1">
      <c r="A25" s="482">
        <v>9</v>
      </c>
      <c r="C25" s="28" t="s">
        <v>427</v>
      </c>
      <c r="D25" s="483">
        <v>10946</v>
      </c>
      <c r="E25" s="483">
        <v>8410</v>
      </c>
      <c r="F25" s="484">
        <f t="shared" si="0"/>
        <v>76.83171934953408</v>
      </c>
      <c r="G25" s="485">
        <v>9594</v>
      </c>
      <c r="H25" s="485">
        <v>7312</v>
      </c>
      <c r="I25" s="484">
        <f t="shared" si="1"/>
        <v>76.2143006045445</v>
      </c>
      <c r="J25" s="486">
        <v>442</v>
      </c>
      <c r="K25" s="488">
        <v>256</v>
      </c>
      <c r="L25" s="484">
        <f t="shared" si="2"/>
        <v>57.918552036199095</v>
      </c>
      <c r="M25" s="414">
        <v>910</v>
      </c>
      <c r="N25" s="414">
        <v>842</v>
      </c>
      <c r="O25" s="484">
        <f t="shared" si="3"/>
        <v>92.52747252747253</v>
      </c>
      <c r="P25" s="241">
        <v>9</v>
      </c>
    </row>
    <row r="26" spans="1:16" s="1" customFormat="1" ht="9.75" customHeight="1">
      <c r="A26" s="489">
        <v>10</v>
      </c>
      <c r="C26" s="28" t="s">
        <v>428</v>
      </c>
      <c r="D26" s="483">
        <v>389</v>
      </c>
      <c r="E26" s="483">
        <v>205</v>
      </c>
      <c r="F26" s="484">
        <f t="shared" si="0"/>
        <v>52.69922879177378</v>
      </c>
      <c r="G26" s="485">
        <v>160</v>
      </c>
      <c r="H26" s="485">
        <v>98</v>
      </c>
      <c r="I26" s="484">
        <f t="shared" si="1"/>
        <v>61.25</v>
      </c>
      <c r="J26" s="486">
        <v>203</v>
      </c>
      <c r="K26" s="488">
        <v>89</v>
      </c>
      <c r="L26" s="484">
        <f t="shared" si="2"/>
        <v>43.8423645320197</v>
      </c>
      <c r="M26" s="414">
        <v>26</v>
      </c>
      <c r="N26" s="414">
        <v>18</v>
      </c>
      <c r="O26" s="484">
        <f t="shared" si="3"/>
        <v>69.23076923076923</v>
      </c>
      <c r="P26" s="241">
        <v>10</v>
      </c>
    </row>
    <row r="27" spans="1:16" s="1" customFormat="1" ht="9" customHeight="1">
      <c r="A27" s="188"/>
      <c r="C27" s="28"/>
      <c r="D27" s="483"/>
      <c r="E27" s="483"/>
      <c r="F27" s="484"/>
      <c r="G27" s="485"/>
      <c r="H27" s="485"/>
      <c r="I27" s="484"/>
      <c r="J27" s="486"/>
      <c r="K27" s="488"/>
      <c r="L27" s="484"/>
      <c r="M27" s="414"/>
      <c r="N27" s="414"/>
      <c r="O27" s="484"/>
      <c r="P27" s="241"/>
    </row>
    <row r="28" spans="1:16" s="1" customFormat="1" ht="9.75" customHeight="1">
      <c r="A28" s="489">
        <v>11</v>
      </c>
      <c r="B28" s="1" t="s">
        <v>431</v>
      </c>
      <c r="C28" s="28"/>
      <c r="D28" s="483">
        <v>5094</v>
      </c>
      <c r="E28" s="483">
        <v>802</v>
      </c>
      <c r="F28" s="484">
        <f t="shared" si="0"/>
        <v>15.744012563800549</v>
      </c>
      <c r="G28" s="485">
        <v>4137</v>
      </c>
      <c r="H28" s="485">
        <v>621</v>
      </c>
      <c r="I28" s="484">
        <f t="shared" si="1"/>
        <v>15.01087744742567</v>
      </c>
      <c r="J28" s="486">
        <v>893</v>
      </c>
      <c r="K28" s="488">
        <v>162</v>
      </c>
      <c r="L28" s="484">
        <f t="shared" si="2"/>
        <v>18.141097424412095</v>
      </c>
      <c r="M28" s="414">
        <v>64</v>
      </c>
      <c r="N28" s="414">
        <v>19</v>
      </c>
      <c r="O28" s="484">
        <f t="shared" si="3"/>
        <v>29.6875</v>
      </c>
      <c r="P28" s="241">
        <v>11</v>
      </c>
    </row>
    <row r="29" spans="1:16" s="1" customFormat="1" ht="9" customHeight="1">
      <c r="A29" s="489"/>
      <c r="C29" s="28"/>
      <c r="D29" s="483"/>
      <c r="E29" s="483"/>
      <c r="F29" s="484"/>
      <c r="G29" s="485"/>
      <c r="H29" s="485"/>
      <c r="I29" s="484"/>
      <c r="J29" s="486"/>
      <c r="K29" s="488"/>
      <c r="L29" s="484"/>
      <c r="M29" s="414"/>
      <c r="N29" s="414"/>
      <c r="O29" s="484"/>
      <c r="P29" s="241"/>
    </row>
    <row r="30" spans="1:16" s="2" customFormat="1" ht="9.75" customHeight="1">
      <c r="A30" s="490">
        <v>12</v>
      </c>
      <c r="B30" s="2" t="s">
        <v>432</v>
      </c>
      <c r="C30" s="35"/>
      <c r="D30" s="491">
        <v>24745</v>
      </c>
      <c r="E30" s="491">
        <v>13667</v>
      </c>
      <c r="F30" s="492">
        <f t="shared" si="0"/>
        <v>55.23135987068095</v>
      </c>
      <c r="G30" s="491">
        <v>21594</v>
      </c>
      <c r="H30" s="491">
        <v>11983</v>
      </c>
      <c r="I30" s="492">
        <f t="shared" si="1"/>
        <v>55.49226637028804</v>
      </c>
      <c r="J30" s="493">
        <v>1874</v>
      </c>
      <c r="K30" s="494">
        <v>665</v>
      </c>
      <c r="L30" s="492">
        <f t="shared" si="2"/>
        <v>35.48559231590181</v>
      </c>
      <c r="M30" s="421">
        <v>1277</v>
      </c>
      <c r="N30" s="421">
        <v>1019</v>
      </c>
      <c r="O30" s="492">
        <f t="shared" si="3"/>
        <v>79.796397807361</v>
      </c>
      <c r="P30" s="459">
        <v>12</v>
      </c>
    </row>
    <row r="31" spans="1:16" s="1" customFormat="1" ht="9.75" customHeight="1">
      <c r="A31" s="489"/>
      <c r="C31" s="28"/>
      <c r="D31" s="483"/>
      <c r="E31" s="483"/>
      <c r="F31" s="484"/>
      <c r="G31" s="485"/>
      <c r="H31" s="485"/>
      <c r="I31" s="484"/>
      <c r="J31" s="486"/>
      <c r="K31" s="488"/>
      <c r="L31" s="484"/>
      <c r="M31" s="414"/>
      <c r="N31" s="414"/>
      <c r="O31" s="484"/>
      <c r="P31" s="241"/>
    </row>
    <row r="32" spans="1:16" s="1" customFormat="1" ht="9.75" customHeight="1">
      <c r="A32" s="489"/>
      <c r="C32" s="28" t="s">
        <v>403</v>
      </c>
      <c r="D32" s="483"/>
      <c r="E32" s="483"/>
      <c r="F32" s="484"/>
      <c r="G32" s="485"/>
      <c r="H32" s="485"/>
      <c r="I32" s="484"/>
      <c r="J32" s="486"/>
      <c r="K32" s="488"/>
      <c r="L32" s="484"/>
      <c r="M32" s="414"/>
      <c r="N32" s="414"/>
      <c r="O32" s="484"/>
      <c r="P32" s="234"/>
    </row>
    <row r="33" spans="1:16" s="1" customFormat="1" ht="9.75" customHeight="1">
      <c r="A33" s="489">
        <v>13</v>
      </c>
      <c r="C33" s="28" t="s">
        <v>887</v>
      </c>
      <c r="D33" s="483">
        <v>19651</v>
      </c>
      <c r="E33" s="483">
        <v>12865</v>
      </c>
      <c r="F33" s="484">
        <f t="shared" si="0"/>
        <v>65.46740623886825</v>
      </c>
      <c r="G33" s="483">
        <v>17457</v>
      </c>
      <c r="H33" s="483">
        <v>11362</v>
      </c>
      <c r="I33" s="484">
        <f t="shared" si="1"/>
        <v>65.08563899868248</v>
      </c>
      <c r="J33" s="486">
        <v>981</v>
      </c>
      <c r="K33" s="488">
        <v>503</v>
      </c>
      <c r="L33" s="484">
        <f t="shared" si="2"/>
        <v>51.27420998980632</v>
      </c>
      <c r="M33" s="414">
        <v>1213</v>
      </c>
      <c r="N33" s="414">
        <v>1000</v>
      </c>
      <c r="O33" s="484">
        <f t="shared" si="3"/>
        <v>82.44023083264634</v>
      </c>
      <c r="P33" s="241">
        <v>13</v>
      </c>
    </row>
    <row r="34" spans="1:16" s="1" customFormat="1" ht="9.75" customHeight="1">
      <c r="A34" s="489">
        <v>14</v>
      </c>
      <c r="C34" s="28" t="s">
        <v>618</v>
      </c>
      <c r="D34" s="483">
        <v>1241</v>
      </c>
      <c r="E34" s="483">
        <v>356</v>
      </c>
      <c r="F34" s="484">
        <f t="shared" si="0"/>
        <v>28.686543110394844</v>
      </c>
      <c r="G34" s="483">
        <v>1023</v>
      </c>
      <c r="H34" s="483">
        <v>283</v>
      </c>
      <c r="I34" s="484">
        <f t="shared" si="1"/>
        <v>27.66373411534702</v>
      </c>
      <c r="J34" s="486">
        <v>36</v>
      </c>
      <c r="K34" s="488">
        <v>6</v>
      </c>
      <c r="L34" s="484">
        <f t="shared" si="2"/>
        <v>16.666666666666668</v>
      </c>
      <c r="M34" s="414">
        <v>182</v>
      </c>
      <c r="N34" s="414">
        <v>67</v>
      </c>
      <c r="O34" s="484">
        <f t="shared" si="3"/>
        <v>36.81318681318681</v>
      </c>
      <c r="P34" s="241">
        <v>14</v>
      </c>
    </row>
    <row r="35" spans="1:16" s="1" customFormat="1" ht="9.75" customHeight="1">
      <c r="A35" s="489">
        <v>15</v>
      </c>
      <c r="C35" s="28" t="s">
        <v>619</v>
      </c>
      <c r="D35" s="483">
        <v>6003</v>
      </c>
      <c r="E35" s="483">
        <v>3491</v>
      </c>
      <c r="F35" s="484">
        <f t="shared" si="0"/>
        <v>58.154256205230716</v>
      </c>
      <c r="G35" s="483">
        <v>5608</v>
      </c>
      <c r="H35" s="483">
        <v>3266</v>
      </c>
      <c r="I35" s="484">
        <f t="shared" si="1"/>
        <v>58.238231098430816</v>
      </c>
      <c r="J35" s="486">
        <v>300</v>
      </c>
      <c r="K35" s="488">
        <v>152</v>
      </c>
      <c r="L35" s="484">
        <f t="shared" si="2"/>
        <v>50.666666666666664</v>
      </c>
      <c r="M35" s="414">
        <v>95</v>
      </c>
      <c r="N35" s="414">
        <v>73</v>
      </c>
      <c r="O35" s="484">
        <f t="shared" si="3"/>
        <v>76.84210526315789</v>
      </c>
      <c r="P35" s="241">
        <v>15</v>
      </c>
    </row>
    <row r="36" spans="1:16" s="1" customFormat="1" ht="9.75" customHeight="1">
      <c r="A36" s="489">
        <v>16</v>
      </c>
      <c r="C36" s="28" t="s">
        <v>620</v>
      </c>
      <c r="D36" s="483">
        <v>12016</v>
      </c>
      <c r="E36" s="483">
        <v>8812</v>
      </c>
      <c r="F36" s="484">
        <f t="shared" si="0"/>
        <v>73.33555259653795</v>
      </c>
      <c r="G36" s="483">
        <v>10664</v>
      </c>
      <c r="H36" s="483">
        <v>7714</v>
      </c>
      <c r="I36" s="484">
        <f t="shared" si="1"/>
        <v>72.33683420855213</v>
      </c>
      <c r="J36" s="486">
        <v>442</v>
      </c>
      <c r="K36" s="488">
        <v>256</v>
      </c>
      <c r="L36" s="484">
        <f t="shared" si="2"/>
        <v>57.918552036199095</v>
      </c>
      <c r="M36" s="414">
        <v>910</v>
      </c>
      <c r="N36" s="414">
        <v>842</v>
      </c>
      <c r="O36" s="484">
        <f t="shared" si="3"/>
        <v>92.52747252747253</v>
      </c>
      <c r="P36" s="241">
        <v>16</v>
      </c>
    </row>
    <row r="37" spans="1:16" s="1" customFormat="1" ht="9.75" customHeight="1">
      <c r="A37" s="489">
        <v>17</v>
      </c>
      <c r="C37" s="28" t="s">
        <v>621</v>
      </c>
      <c r="D37" s="483">
        <v>391</v>
      </c>
      <c r="E37" s="483">
        <v>206</v>
      </c>
      <c r="F37" s="484">
        <f t="shared" si="0"/>
        <v>52.68542199488491</v>
      </c>
      <c r="G37" s="483">
        <v>162</v>
      </c>
      <c r="H37" s="483">
        <v>99</v>
      </c>
      <c r="I37" s="484">
        <f t="shared" si="1"/>
        <v>61.111111111111114</v>
      </c>
      <c r="J37" s="486">
        <v>203</v>
      </c>
      <c r="K37" s="488">
        <v>89</v>
      </c>
      <c r="L37" s="484">
        <f t="shared" si="2"/>
        <v>43.8423645320197</v>
      </c>
      <c r="M37" s="414">
        <v>26</v>
      </c>
      <c r="N37" s="414">
        <v>18</v>
      </c>
      <c r="O37" s="484">
        <f t="shared" si="3"/>
        <v>69.23076923076923</v>
      </c>
      <c r="P37" s="241">
        <v>17</v>
      </c>
    </row>
    <row r="38" spans="4:16" s="1" customFormat="1" ht="9" customHeight="1">
      <c r="D38" s="483"/>
      <c r="E38" s="483"/>
      <c r="F38" s="484"/>
      <c r="G38" s="485"/>
      <c r="H38" s="485"/>
      <c r="I38" s="495"/>
      <c r="J38" s="486"/>
      <c r="K38" s="496"/>
      <c r="L38" s="263"/>
      <c r="M38" s="497"/>
      <c r="N38" s="497"/>
      <c r="O38" s="263"/>
      <c r="P38" s="24"/>
    </row>
    <row r="39" spans="1:16" s="1" customFormat="1" ht="9.75" customHeight="1">
      <c r="A39" s="773" t="s">
        <v>622</v>
      </c>
      <c r="B39" s="773"/>
      <c r="C39" s="773"/>
      <c r="D39" s="773"/>
      <c r="E39" s="773"/>
      <c r="F39" s="773"/>
      <c r="G39" s="773"/>
      <c r="H39" s="773"/>
      <c r="I39" s="773"/>
      <c r="J39" s="774" t="s">
        <v>622</v>
      </c>
      <c r="K39" s="774"/>
      <c r="L39" s="774"/>
      <c r="M39" s="774"/>
      <c r="N39" s="774"/>
      <c r="O39" s="774"/>
      <c r="P39" s="774"/>
    </row>
    <row r="40" spans="4:16" s="1" customFormat="1" ht="9" customHeight="1">
      <c r="D40" s="483"/>
      <c r="E40" s="483"/>
      <c r="F40" s="484"/>
      <c r="G40" s="485"/>
      <c r="H40" s="485"/>
      <c r="I40" s="495"/>
      <c r="J40" s="486"/>
      <c r="K40" s="496"/>
      <c r="L40" s="263"/>
      <c r="M40" s="497"/>
      <c r="N40" s="497"/>
      <c r="O40" s="263"/>
      <c r="P40" s="24"/>
    </row>
    <row r="41" spans="1:16" s="1" customFormat="1" ht="9.75" customHeight="1">
      <c r="A41" s="489">
        <v>18</v>
      </c>
      <c r="B41" s="1" t="s">
        <v>424</v>
      </c>
      <c r="C41" s="28"/>
      <c r="D41" s="483">
        <v>161</v>
      </c>
      <c r="E41" s="483">
        <v>137</v>
      </c>
      <c r="F41" s="484">
        <f>E41*100/D41</f>
        <v>85.09316770186335</v>
      </c>
      <c r="G41" s="485">
        <v>161</v>
      </c>
      <c r="H41" s="485">
        <v>137</v>
      </c>
      <c r="I41" s="484">
        <f>H41*100/G41</f>
        <v>85.09316770186335</v>
      </c>
      <c r="J41" s="105" t="s">
        <v>491</v>
      </c>
      <c r="K41" s="105" t="s">
        <v>491</v>
      </c>
      <c r="L41" s="105" t="s">
        <v>491</v>
      </c>
      <c r="M41" s="105" t="s">
        <v>491</v>
      </c>
      <c r="N41" s="105" t="s">
        <v>491</v>
      </c>
      <c r="O41" s="105" t="s">
        <v>491</v>
      </c>
      <c r="P41" s="241">
        <v>18</v>
      </c>
    </row>
    <row r="42" spans="1:16" s="1" customFormat="1" ht="9.75" customHeight="1">
      <c r="A42" s="489">
        <v>19</v>
      </c>
      <c r="C42" s="28" t="s">
        <v>425</v>
      </c>
      <c r="D42" s="487">
        <v>11</v>
      </c>
      <c r="E42" s="487">
        <v>7</v>
      </c>
      <c r="F42" s="484">
        <f>E42*100/D42</f>
        <v>63.63636363636363</v>
      </c>
      <c r="G42" s="485">
        <v>11</v>
      </c>
      <c r="H42" s="485">
        <v>7</v>
      </c>
      <c r="I42" s="484">
        <f>H42*100/G42</f>
        <v>63.63636363636363</v>
      </c>
      <c r="J42" s="105" t="s">
        <v>491</v>
      </c>
      <c r="K42" s="105" t="s">
        <v>491</v>
      </c>
      <c r="L42" s="105" t="s">
        <v>491</v>
      </c>
      <c r="M42" s="105" t="s">
        <v>491</v>
      </c>
      <c r="N42" s="105" t="s">
        <v>491</v>
      </c>
      <c r="O42" s="105" t="s">
        <v>491</v>
      </c>
      <c r="P42" s="241">
        <v>19</v>
      </c>
    </row>
    <row r="43" spans="1:16" s="1" customFormat="1" ht="9.75" customHeight="1">
      <c r="A43" s="489">
        <v>20</v>
      </c>
      <c r="C43" s="28" t="s">
        <v>426</v>
      </c>
      <c r="D43" s="487">
        <v>75</v>
      </c>
      <c r="E43" s="487">
        <v>58</v>
      </c>
      <c r="F43" s="484">
        <f>E43*100/D43</f>
        <v>77.33333333333333</v>
      </c>
      <c r="G43" s="485">
        <v>75</v>
      </c>
      <c r="H43" s="485">
        <v>58</v>
      </c>
      <c r="I43" s="484">
        <f>H43*100/G43</f>
        <v>77.33333333333333</v>
      </c>
      <c r="J43" s="105" t="s">
        <v>491</v>
      </c>
      <c r="K43" s="105" t="s">
        <v>491</v>
      </c>
      <c r="L43" s="105" t="s">
        <v>491</v>
      </c>
      <c r="M43" s="105" t="s">
        <v>491</v>
      </c>
      <c r="N43" s="105" t="s">
        <v>491</v>
      </c>
      <c r="O43" s="105" t="s">
        <v>491</v>
      </c>
      <c r="P43" s="241">
        <v>20</v>
      </c>
    </row>
    <row r="44" spans="1:16" s="1" customFormat="1" ht="9.75" customHeight="1">
      <c r="A44" s="489">
        <v>21</v>
      </c>
      <c r="C44" s="28" t="s">
        <v>427</v>
      </c>
      <c r="D44" s="487">
        <v>74</v>
      </c>
      <c r="E44" s="487">
        <v>71</v>
      </c>
      <c r="F44" s="484">
        <f>E44*100/D44</f>
        <v>95.94594594594595</v>
      </c>
      <c r="G44" s="485">
        <v>74</v>
      </c>
      <c r="H44" s="485">
        <v>71</v>
      </c>
      <c r="I44" s="484">
        <f>H44*100/G44</f>
        <v>95.94594594594595</v>
      </c>
      <c r="J44" s="105" t="s">
        <v>491</v>
      </c>
      <c r="K44" s="105" t="s">
        <v>491</v>
      </c>
      <c r="L44" s="105" t="s">
        <v>491</v>
      </c>
      <c r="M44" s="105" t="s">
        <v>491</v>
      </c>
      <c r="N44" s="105" t="s">
        <v>491</v>
      </c>
      <c r="O44" s="105" t="s">
        <v>491</v>
      </c>
      <c r="P44" s="241">
        <v>21</v>
      </c>
    </row>
    <row r="45" spans="1:16" s="1" customFormat="1" ht="9.75" customHeight="1">
      <c r="A45" s="489">
        <v>22</v>
      </c>
      <c r="C45" s="28" t="s">
        <v>428</v>
      </c>
      <c r="D45" s="423" t="s">
        <v>581</v>
      </c>
      <c r="E45" s="423" t="s">
        <v>581</v>
      </c>
      <c r="F45" s="484">
        <f>E45*100/D45</f>
        <v>100</v>
      </c>
      <c r="G45" s="423" t="s">
        <v>581</v>
      </c>
      <c r="H45" s="423" t="s">
        <v>581</v>
      </c>
      <c r="I45" s="484">
        <f>H45*100/G45</f>
        <v>100</v>
      </c>
      <c r="J45" s="105" t="s">
        <v>491</v>
      </c>
      <c r="K45" s="105" t="s">
        <v>491</v>
      </c>
      <c r="L45" s="105" t="s">
        <v>491</v>
      </c>
      <c r="M45" s="105" t="s">
        <v>491</v>
      </c>
      <c r="N45" s="105" t="s">
        <v>491</v>
      </c>
      <c r="O45" s="105" t="s">
        <v>491</v>
      </c>
      <c r="P45" s="241">
        <v>22</v>
      </c>
    </row>
    <row r="46" spans="1:16" s="1" customFormat="1" ht="9" customHeight="1">
      <c r="A46" s="489"/>
      <c r="C46" s="28"/>
      <c r="D46" s="487"/>
      <c r="E46" s="487"/>
      <c r="F46" s="498"/>
      <c r="G46" s="485"/>
      <c r="H46" s="485"/>
      <c r="I46" s="498"/>
      <c r="J46" s="486"/>
      <c r="K46" s="496"/>
      <c r="L46" s="484"/>
      <c r="M46" s="497"/>
      <c r="N46" s="497"/>
      <c r="O46" s="484"/>
      <c r="P46" s="241"/>
    </row>
    <row r="47" spans="1:16" s="1" customFormat="1" ht="9.75" customHeight="1">
      <c r="A47" s="489">
        <v>23</v>
      </c>
      <c r="B47" s="1" t="s">
        <v>430</v>
      </c>
      <c r="C47" s="28"/>
      <c r="D47" s="487">
        <v>10557</v>
      </c>
      <c r="E47" s="487">
        <v>9364</v>
      </c>
      <c r="F47" s="484">
        <f aca="true" t="shared" si="4" ref="F47:F62">E47*100/D47</f>
        <v>88.69944112910865</v>
      </c>
      <c r="G47" s="485">
        <v>9875</v>
      </c>
      <c r="H47" s="485">
        <v>8770</v>
      </c>
      <c r="I47" s="484">
        <f aca="true" t="shared" si="5" ref="I47:I62">H47*100/G47</f>
        <v>88.81012658227849</v>
      </c>
      <c r="J47" s="486">
        <v>314</v>
      </c>
      <c r="K47" s="496">
        <v>243</v>
      </c>
      <c r="L47" s="484">
        <f aca="true" t="shared" si="6" ref="L47:L62">K47*100/J47</f>
        <v>77.38853503184713</v>
      </c>
      <c r="M47" s="497">
        <v>368</v>
      </c>
      <c r="N47" s="497">
        <v>351</v>
      </c>
      <c r="O47" s="484">
        <f aca="true" t="shared" si="7" ref="O47:O62">N47*100/M47</f>
        <v>95.3804347826087</v>
      </c>
      <c r="P47" s="241">
        <v>23</v>
      </c>
    </row>
    <row r="48" spans="1:16" s="1" customFormat="1" ht="9.75" customHeight="1">
      <c r="A48" s="489">
        <v>24</v>
      </c>
      <c r="C48" s="28" t="s">
        <v>425</v>
      </c>
      <c r="D48" s="487">
        <v>141</v>
      </c>
      <c r="E48" s="487">
        <v>79</v>
      </c>
      <c r="F48" s="484">
        <f t="shared" si="4"/>
        <v>56.02836879432624</v>
      </c>
      <c r="G48" s="485">
        <v>115</v>
      </c>
      <c r="H48" s="485">
        <v>65</v>
      </c>
      <c r="I48" s="484">
        <f t="shared" si="5"/>
        <v>56.52173913043478</v>
      </c>
      <c r="J48" s="105" t="s">
        <v>888</v>
      </c>
      <c r="K48" s="248" t="s">
        <v>580</v>
      </c>
      <c r="L48" s="484">
        <f t="shared" si="6"/>
        <v>50</v>
      </c>
      <c r="M48" s="497">
        <v>20</v>
      </c>
      <c r="N48" s="497">
        <v>11</v>
      </c>
      <c r="O48" s="484">
        <f t="shared" si="7"/>
        <v>55</v>
      </c>
      <c r="P48" s="241">
        <v>24</v>
      </c>
    </row>
    <row r="49" spans="1:16" s="1" customFormat="1" ht="9.75" customHeight="1">
      <c r="A49" s="489">
        <v>25</v>
      </c>
      <c r="C49" s="28" t="s">
        <v>426</v>
      </c>
      <c r="D49" s="487">
        <v>1495</v>
      </c>
      <c r="E49" s="487">
        <v>1083</v>
      </c>
      <c r="F49" s="484">
        <f t="shared" si="4"/>
        <v>72.44147157190635</v>
      </c>
      <c r="G49" s="485">
        <v>1412</v>
      </c>
      <c r="H49" s="485">
        <v>1024</v>
      </c>
      <c r="I49" s="484">
        <f t="shared" si="5"/>
        <v>72.52124645892351</v>
      </c>
      <c r="J49" s="486">
        <v>55</v>
      </c>
      <c r="K49" s="496">
        <v>33</v>
      </c>
      <c r="L49" s="484">
        <f t="shared" si="6"/>
        <v>60</v>
      </c>
      <c r="M49" s="497">
        <v>28</v>
      </c>
      <c r="N49" s="497">
        <v>26</v>
      </c>
      <c r="O49" s="484">
        <f t="shared" si="7"/>
        <v>92.85714285714286</v>
      </c>
      <c r="P49" s="241">
        <v>25</v>
      </c>
    </row>
    <row r="50" spans="1:16" s="1" customFormat="1" ht="9.75" customHeight="1">
      <c r="A50" s="489">
        <v>26</v>
      </c>
      <c r="C50" s="28" t="s">
        <v>427</v>
      </c>
      <c r="D50" s="487">
        <v>8577</v>
      </c>
      <c r="E50" s="487">
        <v>7916</v>
      </c>
      <c r="F50" s="484">
        <f t="shared" si="4"/>
        <v>92.29334266060394</v>
      </c>
      <c r="G50" s="485">
        <v>8085</v>
      </c>
      <c r="H50" s="485">
        <v>7458</v>
      </c>
      <c r="I50" s="484">
        <f t="shared" si="5"/>
        <v>92.24489795918367</v>
      </c>
      <c r="J50" s="486">
        <v>196</v>
      </c>
      <c r="K50" s="496">
        <v>168</v>
      </c>
      <c r="L50" s="484">
        <f t="shared" si="6"/>
        <v>85.71428571428571</v>
      </c>
      <c r="M50" s="497">
        <v>296</v>
      </c>
      <c r="N50" s="497">
        <v>290</v>
      </c>
      <c r="O50" s="484">
        <f t="shared" si="7"/>
        <v>97.97297297297297</v>
      </c>
      <c r="P50" s="241">
        <v>26</v>
      </c>
    </row>
    <row r="51" spans="1:16" s="1" customFormat="1" ht="9.75" customHeight="1">
      <c r="A51" s="489">
        <v>27</v>
      </c>
      <c r="C51" s="28" t="s">
        <v>428</v>
      </c>
      <c r="D51" s="487">
        <v>344</v>
      </c>
      <c r="E51" s="487">
        <v>286</v>
      </c>
      <c r="F51" s="484">
        <f t="shared" si="4"/>
        <v>83.13953488372093</v>
      </c>
      <c r="G51" s="485">
        <v>263</v>
      </c>
      <c r="H51" s="485">
        <v>223</v>
      </c>
      <c r="I51" s="484">
        <f t="shared" si="5"/>
        <v>84.79087452471482</v>
      </c>
      <c r="J51" s="486">
        <v>57</v>
      </c>
      <c r="K51" s="496">
        <v>39</v>
      </c>
      <c r="L51" s="484">
        <f t="shared" si="6"/>
        <v>68.42105263157895</v>
      </c>
      <c r="M51" s="497">
        <v>24</v>
      </c>
      <c r="N51" s="497">
        <v>24</v>
      </c>
      <c r="O51" s="484">
        <f t="shared" si="7"/>
        <v>100</v>
      </c>
      <c r="P51" s="241">
        <v>27</v>
      </c>
    </row>
    <row r="52" spans="1:16" s="1" customFormat="1" ht="9.75" customHeight="1">
      <c r="A52" s="489"/>
      <c r="C52" s="28"/>
      <c r="D52" s="487"/>
      <c r="E52" s="487"/>
      <c r="F52" s="484"/>
      <c r="G52" s="485"/>
      <c r="H52" s="485"/>
      <c r="I52" s="484"/>
      <c r="J52" s="486"/>
      <c r="K52" s="496"/>
      <c r="L52" s="484"/>
      <c r="M52" s="497"/>
      <c r="N52" s="497"/>
      <c r="O52" s="484"/>
      <c r="P52" s="241"/>
    </row>
    <row r="53" spans="1:16" s="1" customFormat="1" ht="9.75" customHeight="1">
      <c r="A53" s="489">
        <v>28</v>
      </c>
      <c r="B53" s="1" t="s">
        <v>431</v>
      </c>
      <c r="C53" s="28"/>
      <c r="D53" s="487">
        <v>3736</v>
      </c>
      <c r="E53" s="487">
        <v>1986</v>
      </c>
      <c r="F53" s="484">
        <f t="shared" si="4"/>
        <v>53.15845824411135</v>
      </c>
      <c r="G53" s="485">
        <v>3504</v>
      </c>
      <c r="H53" s="485">
        <v>1870</v>
      </c>
      <c r="I53" s="484">
        <f t="shared" si="5"/>
        <v>53.3675799086758</v>
      </c>
      <c r="J53" s="486">
        <v>188</v>
      </c>
      <c r="K53" s="496">
        <v>75</v>
      </c>
      <c r="L53" s="484">
        <f t="shared" si="6"/>
        <v>39.8936170212766</v>
      </c>
      <c r="M53" s="497">
        <v>44</v>
      </c>
      <c r="N53" s="497">
        <v>41</v>
      </c>
      <c r="O53" s="484">
        <f t="shared" si="7"/>
        <v>93.18181818181819</v>
      </c>
      <c r="P53" s="241">
        <v>28</v>
      </c>
    </row>
    <row r="54" spans="1:16" s="1" customFormat="1" ht="9.75" customHeight="1">
      <c r="A54" s="178"/>
      <c r="C54" s="28"/>
      <c r="D54" s="487"/>
      <c r="E54" s="487"/>
      <c r="F54" s="484"/>
      <c r="G54" s="485"/>
      <c r="H54" s="485"/>
      <c r="I54" s="484"/>
      <c r="J54" s="486"/>
      <c r="K54" s="496"/>
      <c r="L54" s="484"/>
      <c r="M54" s="497"/>
      <c r="N54" s="497"/>
      <c r="O54" s="484"/>
      <c r="P54" s="241"/>
    </row>
    <row r="55" spans="1:16" s="2" customFormat="1" ht="9.75" customHeight="1">
      <c r="A55" s="490">
        <v>29</v>
      </c>
      <c r="B55" s="2" t="s">
        <v>432</v>
      </c>
      <c r="C55" s="35"/>
      <c r="D55" s="442">
        <v>14454</v>
      </c>
      <c r="E55" s="442">
        <v>11487</v>
      </c>
      <c r="F55" s="492">
        <f t="shared" si="4"/>
        <v>79.4728102947281</v>
      </c>
      <c r="G55" s="491">
        <v>13540</v>
      </c>
      <c r="H55" s="491">
        <v>10777</v>
      </c>
      <c r="I55" s="492">
        <f t="shared" si="5"/>
        <v>79.59379615952733</v>
      </c>
      <c r="J55" s="493">
        <v>502</v>
      </c>
      <c r="K55" s="499">
        <v>318</v>
      </c>
      <c r="L55" s="492">
        <f t="shared" si="6"/>
        <v>63.34661354581673</v>
      </c>
      <c r="M55" s="493">
        <v>412</v>
      </c>
      <c r="N55" s="493">
        <v>392</v>
      </c>
      <c r="O55" s="492">
        <f t="shared" si="7"/>
        <v>95.14563106796116</v>
      </c>
      <c r="P55" s="459">
        <v>29</v>
      </c>
    </row>
    <row r="56" spans="1:16" s="1" customFormat="1" ht="9" customHeight="1">
      <c r="A56" s="175"/>
      <c r="C56" s="28"/>
      <c r="D56" s="487"/>
      <c r="E56" s="487"/>
      <c r="F56" s="484"/>
      <c r="G56" s="487"/>
      <c r="H56" s="487"/>
      <c r="I56" s="484"/>
      <c r="J56" s="487"/>
      <c r="K56" s="487"/>
      <c r="L56" s="484"/>
      <c r="M56" s="487"/>
      <c r="N56" s="487"/>
      <c r="O56" s="484"/>
      <c r="P56" s="241"/>
    </row>
    <row r="57" spans="1:16" s="1" customFormat="1" ht="9.75" customHeight="1">
      <c r="A57" s="489"/>
      <c r="C57" s="28" t="s">
        <v>403</v>
      </c>
      <c r="D57" s="487"/>
      <c r="E57" s="487"/>
      <c r="F57" s="484"/>
      <c r="G57" s="485"/>
      <c r="H57" s="485"/>
      <c r="I57" s="484"/>
      <c r="J57" s="486"/>
      <c r="K57" s="496"/>
      <c r="L57" s="484"/>
      <c r="M57" s="497"/>
      <c r="N57" s="497"/>
      <c r="O57" s="484"/>
      <c r="P57" s="241"/>
    </row>
    <row r="58" spans="1:16" s="1" customFormat="1" ht="9.75" customHeight="1">
      <c r="A58" s="489">
        <v>30</v>
      </c>
      <c r="C58" s="28" t="s">
        <v>887</v>
      </c>
      <c r="D58" s="487">
        <v>10718</v>
      </c>
      <c r="E58" s="487">
        <v>9501</v>
      </c>
      <c r="F58" s="484">
        <f t="shared" si="4"/>
        <v>88.64526963985818</v>
      </c>
      <c r="G58" s="487">
        <v>10036</v>
      </c>
      <c r="H58" s="487">
        <v>8907</v>
      </c>
      <c r="I58" s="484">
        <f t="shared" si="5"/>
        <v>88.75049820645675</v>
      </c>
      <c r="J58" s="486">
        <v>314</v>
      </c>
      <c r="K58" s="496">
        <v>243</v>
      </c>
      <c r="L58" s="484">
        <f t="shared" si="6"/>
        <v>77.38853503184713</v>
      </c>
      <c r="M58" s="497">
        <v>368</v>
      </c>
      <c r="N58" s="497">
        <v>351</v>
      </c>
      <c r="O58" s="484">
        <f t="shared" si="7"/>
        <v>95.3804347826087</v>
      </c>
      <c r="P58" s="241">
        <v>30</v>
      </c>
    </row>
    <row r="59" spans="1:16" s="1" customFormat="1" ht="9.75" customHeight="1">
      <c r="A59" s="489">
        <v>31</v>
      </c>
      <c r="C59" s="28" t="s">
        <v>618</v>
      </c>
      <c r="D59" s="487">
        <v>152</v>
      </c>
      <c r="E59" s="487">
        <v>86</v>
      </c>
      <c r="F59" s="484">
        <f t="shared" si="4"/>
        <v>56.578947368421055</v>
      </c>
      <c r="G59" s="487">
        <v>126</v>
      </c>
      <c r="H59" s="487">
        <v>72</v>
      </c>
      <c r="I59" s="484">
        <f t="shared" si="5"/>
        <v>57.142857142857146</v>
      </c>
      <c r="J59" s="486">
        <v>6</v>
      </c>
      <c r="K59" s="496">
        <v>3</v>
      </c>
      <c r="L59" s="484">
        <f t="shared" si="6"/>
        <v>50</v>
      </c>
      <c r="M59" s="497">
        <v>20</v>
      </c>
      <c r="N59" s="497">
        <v>11</v>
      </c>
      <c r="O59" s="484">
        <f t="shared" si="7"/>
        <v>55</v>
      </c>
      <c r="P59" s="241">
        <v>31</v>
      </c>
    </row>
    <row r="60" spans="1:16" s="1" customFormat="1" ht="9.75" customHeight="1">
      <c r="A60" s="489">
        <v>32</v>
      </c>
      <c r="C60" s="28" t="s">
        <v>619</v>
      </c>
      <c r="D60" s="487">
        <v>1570</v>
      </c>
      <c r="E60" s="487">
        <v>1141</v>
      </c>
      <c r="F60" s="484">
        <f t="shared" si="4"/>
        <v>72.67515923566879</v>
      </c>
      <c r="G60" s="487">
        <v>1487</v>
      </c>
      <c r="H60" s="487">
        <v>1082</v>
      </c>
      <c r="I60" s="484">
        <f t="shared" si="5"/>
        <v>72.76395427034298</v>
      </c>
      <c r="J60" s="486">
        <v>55</v>
      </c>
      <c r="K60" s="496">
        <v>33</v>
      </c>
      <c r="L60" s="484">
        <f t="shared" si="6"/>
        <v>60</v>
      </c>
      <c r="M60" s="497">
        <v>28</v>
      </c>
      <c r="N60" s="497">
        <v>26</v>
      </c>
      <c r="O60" s="484">
        <f t="shared" si="7"/>
        <v>92.85714285714286</v>
      </c>
      <c r="P60" s="241">
        <v>32</v>
      </c>
    </row>
    <row r="61" spans="1:16" s="1" customFormat="1" ht="9.75" customHeight="1">
      <c r="A61" s="489">
        <v>33</v>
      </c>
      <c r="C61" s="28" t="s">
        <v>620</v>
      </c>
      <c r="D61" s="487">
        <v>8651</v>
      </c>
      <c r="E61" s="487">
        <v>7987</v>
      </c>
      <c r="F61" s="484">
        <f t="shared" si="4"/>
        <v>92.32458675297653</v>
      </c>
      <c r="G61" s="487">
        <v>8159</v>
      </c>
      <c r="H61" s="487">
        <v>7529</v>
      </c>
      <c r="I61" s="484">
        <f t="shared" si="5"/>
        <v>92.27846549822281</v>
      </c>
      <c r="J61" s="486">
        <v>196</v>
      </c>
      <c r="K61" s="496">
        <v>168</v>
      </c>
      <c r="L61" s="484">
        <f t="shared" si="6"/>
        <v>85.71428571428571</v>
      </c>
      <c r="M61" s="497">
        <v>296</v>
      </c>
      <c r="N61" s="497">
        <v>290</v>
      </c>
      <c r="O61" s="484">
        <f t="shared" si="7"/>
        <v>97.97297297297297</v>
      </c>
      <c r="P61" s="241">
        <v>33</v>
      </c>
    </row>
    <row r="62" spans="1:16" s="1" customFormat="1" ht="9.75" customHeight="1">
      <c r="A62" s="489">
        <v>34</v>
      </c>
      <c r="C62" s="28" t="s">
        <v>621</v>
      </c>
      <c r="D62" s="487">
        <v>345</v>
      </c>
      <c r="E62" s="487">
        <v>287</v>
      </c>
      <c r="F62" s="484">
        <f t="shared" si="4"/>
        <v>83.18840579710145</v>
      </c>
      <c r="G62" s="487">
        <v>264</v>
      </c>
      <c r="H62" s="487">
        <v>224</v>
      </c>
      <c r="I62" s="484">
        <f t="shared" si="5"/>
        <v>84.84848484848484</v>
      </c>
      <c r="J62" s="486">
        <v>57</v>
      </c>
      <c r="K62" s="496">
        <v>39</v>
      </c>
      <c r="L62" s="484">
        <f t="shared" si="6"/>
        <v>68.42105263157895</v>
      </c>
      <c r="M62" s="497">
        <v>24</v>
      </c>
      <c r="N62" s="497">
        <v>24</v>
      </c>
      <c r="O62" s="484">
        <f t="shared" si="7"/>
        <v>100</v>
      </c>
      <c r="P62" s="241">
        <v>34</v>
      </c>
    </row>
    <row r="63" spans="4:16" s="1" customFormat="1" ht="9" customHeight="1">
      <c r="D63" s="483"/>
      <c r="E63" s="483"/>
      <c r="F63" s="484"/>
      <c r="G63" s="485"/>
      <c r="H63" s="485"/>
      <c r="J63" s="263"/>
      <c r="K63" s="496"/>
      <c r="L63" s="263"/>
      <c r="M63" s="497"/>
      <c r="N63" s="497"/>
      <c r="O63" s="263"/>
      <c r="P63" s="24"/>
    </row>
    <row r="64" spans="1:16" s="1" customFormat="1" ht="9.75" customHeight="1">
      <c r="A64" s="773" t="s">
        <v>624</v>
      </c>
      <c r="B64" s="773"/>
      <c r="C64" s="773"/>
      <c r="D64" s="773"/>
      <c r="E64" s="773"/>
      <c r="F64" s="773"/>
      <c r="G64" s="773"/>
      <c r="H64" s="773"/>
      <c r="I64" s="773"/>
      <c r="J64" s="774" t="s">
        <v>624</v>
      </c>
      <c r="K64" s="774"/>
      <c r="L64" s="774"/>
      <c r="M64" s="774"/>
      <c r="N64" s="774"/>
      <c r="O64" s="774"/>
      <c r="P64" s="774"/>
    </row>
    <row r="65" spans="4:16" s="1" customFormat="1" ht="9" customHeight="1">
      <c r="D65" s="483"/>
      <c r="E65" s="483"/>
      <c r="F65" s="484"/>
      <c r="G65" s="485"/>
      <c r="H65" s="485"/>
      <c r="J65" s="263"/>
      <c r="K65" s="496"/>
      <c r="L65" s="263"/>
      <c r="M65" s="493"/>
      <c r="N65" s="497"/>
      <c r="O65" s="263"/>
      <c r="P65" s="24"/>
    </row>
    <row r="66" spans="1:16" s="1" customFormat="1" ht="9.75" customHeight="1">
      <c r="A66" s="489">
        <v>35</v>
      </c>
      <c r="B66" s="1" t="s">
        <v>424</v>
      </c>
      <c r="C66" s="28"/>
      <c r="D66" s="483">
        <v>5</v>
      </c>
      <c r="E66" s="483">
        <v>5</v>
      </c>
      <c r="F66" s="484">
        <f aca="true" t="shared" si="8" ref="F66:F72">E66*100/D66</f>
        <v>100</v>
      </c>
      <c r="G66" s="485">
        <v>5</v>
      </c>
      <c r="H66" s="485">
        <v>5</v>
      </c>
      <c r="I66" s="484">
        <f aca="true" t="shared" si="9" ref="I66:I72">H66*100/G66</f>
        <v>100</v>
      </c>
      <c r="J66" s="105" t="s">
        <v>491</v>
      </c>
      <c r="K66" s="105" t="s">
        <v>491</v>
      </c>
      <c r="L66" s="105" t="s">
        <v>491</v>
      </c>
      <c r="M66" s="105" t="s">
        <v>491</v>
      </c>
      <c r="N66" s="105" t="s">
        <v>491</v>
      </c>
      <c r="O66" s="105" t="s">
        <v>491</v>
      </c>
      <c r="P66" s="241">
        <v>35</v>
      </c>
    </row>
    <row r="67" spans="1:16" s="1" customFormat="1" ht="9.75" customHeight="1">
      <c r="A67" s="489">
        <v>36</v>
      </c>
      <c r="B67" s="1" t="s">
        <v>430</v>
      </c>
      <c r="C67" s="28"/>
      <c r="D67" s="483">
        <v>132</v>
      </c>
      <c r="E67" s="483">
        <v>118</v>
      </c>
      <c r="F67" s="484">
        <f t="shared" si="8"/>
        <v>89.39393939393939</v>
      </c>
      <c r="G67" s="485">
        <v>123</v>
      </c>
      <c r="H67" s="485">
        <v>110</v>
      </c>
      <c r="I67" s="484">
        <f t="shared" si="9"/>
        <v>89.4308943089431</v>
      </c>
      <c r="J67" s="105" t="s">
        <v>884</v>
      </c>
      <c r="K67" s="248" t="s">
        <v>623</v>
      </c>
      <c r="L67" s="484">
        <f aca="true" t="shared" si="10" ref="L67:L72">K67*100/J67</f>
        <v>80</v>
      </c>
      <c r="M67" s="497">
        <v>4</v>
      </c>
      <c r="N67" s="497">
        <v>4</v>
      </c>
      <c r="O67" s="484">
        <f aca="true" t="shared" si="11" ref="O67:O72">N67*100/M67</f>
        <v>100</v>
      </c>
      <c r="P67" s="241">
        <v>36</v>
      </c>
    </row>
    <row r="68" spans="1:16" s="1" customFormat="1" ht="9.75" customHeight="1">
      <c r="A68" s="489">
        <v>37</v>
      </c>
      <c r="B68" s="1" t="s">
        <v>431</v>
      </c>
      <c r="C68" s="28"/>
      <c r="D68" s="485">
        <v>132</v>
      </c>
      <c r="E68" s="485">
        <v>118</v>
      </c>
      <c r="F68" s="484">
        <f t="shared" si="8"/>
        <v>89.39393939393939</v>
      </c>
      <c r="G68" s="485">
        <v>125</v>
      </c>
      <c r="H68" s="485">
        <v>115</v>
      </c>
      <c r="I68" s="484">
        <f t="shared" si="9"/>
        <v>92</v>
      </c>
      <c r="J68" s="486">
        <v>7</v>
      </c>
      <c r="K68" s="500">
        <v>3</v>
      </c>
      <c r="L68" s="484">
        <f t="shared" si="10"/>
        <v>42.857142857142854</v>
      </c>
      <c r="M68" s="105" t="s">
        <v>491</v>
      </c>
      <c r="N68" s="105" t="s">
        <v>491</v>
      </c>
      <c r="O68" s="105" t="s">
        <v>491</v>
      </c>
      <c r="P68" s="241">
        <v>37</v>
      </c>
    </row>
    <row r="69" spans="1:16" s="1" customFormat="1" ht="9.75" customHeight="1">
      <c r="A69" s="489"/>
      <c r="C69" s="28"/>
      <c r="D69" s="483"/>
      <c r="E69" s="483"/>
      <c r="F69" s="484"/>
      <c r="G69" s="263"/>
      <c r="H69" s="263"/>
      <c r="I69" s="484"/>
      <c r="J69" s="263"/>
      <c r="K69" s="496"/>
      <c r="L69" s="484"/>
      <c r="M69" s="497"/>
      <c r="N69" s="497"/>
      <c r="O69" s="484"/>
      <c r="P69" s="241"/>
    </row>
    <row r="70" spans="1:16" s="2" customFormat="1" ht="9.75" customHeight="1">
      <c r="A70" s="490">
        <v>38</v>
      </c>
      <c r="B70" s="2" t="s">
        <v>432</v>
      </c>
      <c r="C70" s="35"/>
      <c r="D70" s="491">
        <v>269</v>
      </c>
      <c r="E70" s="491">
        <v>241</v>
      </c>
      <c r="F70" s="492">
        <f t="shared" si="8"/>
        <v>89.59107806691449</v>
      </c>
      <c r="G70" s="491">
        <v>253</v>
      </c>
      <c r="H70" s="491">
        <v>230</v>
      </c>
      <c r="I70" s="492">
        <f t="shared" si="9"/>
        <v>90.9090909090909</v>
      </c>
      <c r="J70" s="493">
        <v>12</v>
      </c>
      <c r="K70" s="499">
        <v>7</v>
      </c>
      <c r="L70" s="492">
        <f t="shared" si="10"/>
        <v>58.333333333333336</v>
      </c>
      <c r="M70" s="493">
        <v>4</v>
      </c>
      <c r="N70" s="493">
        <v>4</v>
      </c>
      <c r="O70" s="492">
        <f t="shared" si="11"/>
        <v>100</v>
      </c>
      <c r="P70" s="459">
        <v>38</v>
      </c>
    </row>
    <row r="71" spans="1:16" s="1" customFormat="1" ht="9.75" customHeight="1">
      <c r="A71" s="501"/>
      <c r="C71" s="24"/>
      <c r="D71" s="491"/>
      <c r="E71" s="491"/>
      <c r="F71" s="484"/>
      <c r="G71" s="491"/>
      <c r="H71" s="491"/>
      <c r="I71" s="484"/>
      <c r="J71" s="502"/>
      <c r="K71" s="499"/>
      <c r="L71" s="484"/>
      <c r="M71" s="493"/>
      <c r="N71" s="493"/>
      <c r="O71" s="503"/>
      <c r="P71" s="226"/>
    </row>
    <row r="72" spans="1:16" s="2" customFormat="1" ht="9.75" customHeight="1">
      <c r="A72" s="490">
        <v>39</v>
      </c>
      <c r="B72" s="2" t="s">
        <v>439</v>
      </c>
      <c r="C72" s="35"/>
      <c r="D72" s="491">
        <v>39468</v>
      </c>
      <c r="E72" s="491">
        <v>25395</v>
      </c>
      <c r="F72" s="492">
        <f t="shared" si="8"/>
        <v>64.34326543022195</v>
      </c>
      <c r="G72" s="491">
        <v>35387</v>
      </c>
      <c r="H72" s="491">
        <v>22990</v>
      </c>
      <c r="I72" s="492">
        <f t="shared" si="9"/>
        <v>64.96736089524401</v>
      </c>
      <c r="J72" s="493">
        <v>2388</v>
      </c>
      <c r="K72" s="499">
        <v>990</v>
      </c>
      <c r="L72" s="492">
        <f t="shared" si="10"/>
        <v>41.45728643216081</v>
      </c>
      <c r="M72" s="493">
        <v>1693</v>
      </c>
      <c r="N72" s="493">
        <v>1415</v>
      </c>
      <c r="O72" s="492">
        <f t="shared" si="11"/>
        <v>83.57944477259304</v>
      </c>
      <c r="P72" s="459">
        <v>39</v>
      </c>
    </row>
    <row r="73" spans="1:16" s="2" customFormat="1" ht="9.75" customHeight="1">
      <c r="A73" s="226"/>
      <c r="C73" s="226"/>
      <c r="D73" s="491"/>
      <c r="E73" s="491"/>
      <c r="F73" s="492"/>
      <c r="G73" s="491"/>
      <c r="H73" s="491"/>
      <c r="I73" s="492"/>
      <c r="J73" s="493"/>
      <c r="K73" s="499"/>
      <c r="L73" s="492"/>
      <c r="P73" s="226"/>
    </row>
    <row r="74" spans="4:11" s="1" customFormat="1" ht="9.75" customHeight="1">
      <c r="D74" s="483"/>
      <c r="K74" s="274"/>
    </row>
    <row r="75" s="1" customFormat="1" ht="11.25">
      <c r="A75" s="1" t="s">
        <v>415</v>
      </c>
    </row>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sheetData>
  <mergeCells count="6">
    <mergeCell ref="J1:P1"/>
    <mergeCell ref="J14:O14"/>
    <mergeCell ref="A39:I39"/>
    <mergeCell ref="A64:I64"/>
    <mergeCell ref="J39:P39"/>
    <mergeCell ref="J64:P64"/>
  </mergeCells>
  <printOptions/>
  <pageMargins left="0.5905511811023623" right="0.5905511811023623" top="0.3937007874015748" bottom="0.3937007874015748" header="0.5118110236220472" footer="0.5118110236220472"/>
  <pageSetup horizontalDpi="300" verticalDpi="300" orientation="portrait" pageOrder="overThenDown" paperSize="9" r:id="rId2"/>
  <drawing r:id="rId1"/>
</worksheet>
</file>

<file path=xl/worksheets/sheet19.xml><?xml version="1.0" encoding="utf-8"?>
<worksheet xmlns="http://schemas.openxmlformats.org/spreadsheetml/2006/main" xmlns:r="http://schemas.openxmlformats.org/officeDocument/2006/relationships">
  <dimension ref="A1:U155"/>
  <sheetViews>
    <sheetView workbookViewId="0" topLeftCell="A1">
      <selection activeCell="C16" sqref="C16"/>
    </sheetView>
  </sheetViews>
  <sheetFormatPr defaultColWidth="11.421875" defaultRowHeight="12.75"/>
  <cols>
    <col min="1" max="1" width="5.28125" style="0" customWidth="1"/>
    <col min="2" max="2" width="1.7109375" style="0" customWidth="1"/>
    <col min="3" max="3" width="33.28125" style="0" customWidth="1"/>
    <col min="4" max="4" width="2.8515625" style="15" customWidth="1"/>
    <col min="9" max="13" width="7.7109375" style="0" customWidth="1"/>
    <col min="14" max="14" width="8.28125" style="0" customWidth="1"/>
    <col min="15" max="15" width="9.00390625" style="0" customWidth="1"/>
    <col min="16" max="19" width="7.7109375" style="0" customWidth="1"/>
    <col min="20" max="20" width="5.28125" style="0" customWidth="1"/>
  </cols>
  <sheetData>
    <row r="1" spans="1:20" s="1" customFormat="1" ht="9.75" customHeight="1">
      <c r="A1" s="4" t="str">
        <f>"- 38 -"</f>
        <v>- 38 -</v>
      </c>
      <c r="B1" s="4"/>
      <c r="C1" s="4"/>
      <c r="D1" s="4"/>
      <c r="E1" s="4"/>
      <c r="F1" s="4"/>
      <c r="G1" s="4"/>
      <c r="H1" s="4"/>
      <c r="I1" s="4" t="str">
        <f>"- 39 -"</f>
        <v>- 39 -</v>
      </c>
      <c r="J1" s="4"/>
      <c r="K1" s="4"/>
      <c r="L1" s="4"/>
      <c r="M1" s="4"/>
      <c r="N1" s="4"/>
      <c r="O1" s="4"/>
      <c r="P1" s="4"/>
      <c r="Q1" s="4"/>
      <c r="R1" s="4"/>
      <c r="S1" s="4"/>
      <c r="T1" s="4"/>
    </row>
    <row r="2" s="1" customFormat="1" ht="9.75" customHeight="1">
      <c r="D2" s="5"/>
    </row>
    <row r="3" s="1" customFormat="1" ht="9.75" customHeight="1">
      <c r="D3" s="5"/>
    </row>
    <row r="4" spans="1:9" s="106" customFormat="1" ht="12.75">
      <c r="A4" s="716" t="s">
        <v>889</v>
      </c>
      <c r="B4" s="716"/>
      <c r="C4" s="716"/>
      <c r="D4" s="716"/>
      <c r="E4" s="716"/>
      <c r="F4" s="716"/>
      <c r="G4" s="716"/>
      <c r="H4" s="716"/>
      <c r="I4" s="106" t="s">
        <v>890</v>
      </c>
    </row>
    <row r="5" spans="4:7" s="1" customFormat="1" ht="9.75" customHeight="1">
      <c r="D5" s="5"/>
      <c r="G5" s="156"/>
    </row>
    <row r="6" spans="1:20" s="1" customFormat="1" ht="9.75" customHeight="1" thickBot="1">
      <c r="A6" s="23"/>
      <c r="B6" s="23"/>
      <c r="C6" s="23"/>
      <c r="D6" s="174"/>
      <c r="E6" s="23"/>
      <c r="F6" s="23"/>
      <c r="G6" s="23"/>
      <c r="H6" s="23"/>
      <c r="I6" s="23"/>
      <c r="J6" s="23"/>
      <c r="K6" s="23"/>
      <c r="L6" s="23"/>
      <c r="M6" s="23"/>
      <c r="N6" s="23"/>
      <c r="O6" s="23"/>
      <c r="P6" s="23"/>
      <c r="Q6" s="23"/>
      <c r="R6" s="23"/>
      <c r="S6" s="23"/>
      <c r="T6" s="23"/>
    </row>
    <row r="7" spans="1:20" s="1" customFormat="1" ht="11.25">
      <c r="A7" s="143"/>
      <c r="B7" s="27"/>
      <c r="C7" s="27"/>
      <c r="D7" s="68"/>
      <c r="E7" s="123"/>
      <c r="F7" s="27"/>
      <c r="G7" s="27"/>
      <c r="H7" s="27"/>
      <c r="I7" s="24"/>
      <c r="J7" s="24"/>
      <c r="K7" s="24"/>
      <c r="L7" s="24"/>
      <c r="M7" s="206"/>
      <c r="N7" s="24"/>
      <c r="O7" s="24"/>
      <c r="P7" s="143"/>
      <c r="Q7" s="24"/>
      <c r="R7" s="24"/>
      <c r="S7" s="24"/>
      <c r="T7" s="206"/>
    </row>
    <row r="8" spans="1:20" s="1" customFormat="1" ht="11.25">
      <c r="A8" s="178"/>
      <c r="B8" s="4"/>
      <c r="C8" s="4"/>
      <c r="D8" s="179"/>
      <c r="E8" s="145"/>
      <c r="F8" s="29"/>
      <c r="G8" s="29"/>
      <c r="H8" s="29"/>
      <c r="I8" s="29"/>
      <c r="J8" s="29"/>
      <c r="K8" s="29"/>
      <c r="L8" s="29"/>
      <c r="M8" s="180"/>
      <c r="N8" s="29"/>
      <c r="O8" s="29"/>
      <c r="P8" s="42"/>
      <c r="Q8" s="129"/>
      <c r="R8" s="29"/>
      <c r="S8" s="29"/>
      <c r="T8" s="236"/>
    </row>
    <row r="9" spans="1:20" s="1" customFormat="1" ht="12.75" customHeight="1">
      <c r="A9" s="178"/>
      <c r="B9" s="4"/>
      <c r="C9" s="4"/>
      <c r="D9" s="179"/>
      <c r="E9" s="405" t="s">
        <v>529</v>
      </c>
      <c r="F9" s="405" t="s">
        <v>424</v>
      </c>
      <c r="G9" s="405" t="s">
        <v>430</v>
      </c>
      <c r="H9" s="407" t="s">
        <v>431</v>
      </c>
      <c r="I9" s="778" t="s">
        <v>682</v>
      </c>
      <c r="J9" s="405" t="s">
        <v>424</v>
      </c>
      <c r="K9" s="239" t="s">
        <v>628</v>
      </c>
      <c r="L9" s="405" t="s">
        <v>431</v>
      </c>
      <c r="M9" s="239" t="s">
        <v>682</v>
      </c>
      <c r="N9" s="405" t="s">
        <v>424</v>
      </c>
      <c r="O9" s="239" t="s">
        <v>628</v>
      </c>
      <c r="P9" s="405" t="s">
        <v>431</v>
      </c>
      <c r="Q9" s="239" t="s">
        <v>682</v>
      </c>
      <c r="R9" s="776" t="s">
        <v>403</v>
      </c>
      <c r="S9" s="321"/>
      <c r="T9" s="236"/>
    </row>
    <row r="10" spans="1:20" s="1" customFormat="1" ht="11.25">
      <c r="A10" s="175"/>
      <c r="B10" s="72"/>
      <c r="C10" s="4"/>
      <c r="D10" s="71"/>
      <c r="E10" s="146"/>
      <c r="F10" s="146"/>
      <c r="G10" s="146"/>
      <c r="H10" s="752"/>
      <c r="I10" s="740"/>
      <c r="J10" s="146"/>
      <c r="K10" s="761"/>
      <c r="L10" s="146"/>
      <c r="M10" s="146"/>
      <c r="N10" s="146"/>
      <c r="O10" s="761"/>
      <c r="P10" s="146"/>
      <c r="Q10" s="146"/>
      <c r="R10" s="74" t="s">
        <v>630</v>
      </c>
      <c r="S10" s="24"/>
      <c r="T10" s="241"/>
    </row>
    <row r="11" spans="1:20" s="1" customFormat="1" ht="12" thickBot="1">
      <c r="A11" s="175"/>
      <c r="B11" s="27"/>
      <c r="C11" s="4"/>
      <c r="D11" s="71"/>
      <c r="E11" s="751"/>
      <c r="F11" s="751"/>
      <c r="G11" s="751"/>
      <c r="H11" s="777"/>
      <c r="I11" s="741"/>
      <c r="J11" s="751"/>
      <c r="K11" s="406"/>
      <c r="L11" s="751"/>
      <c r="M11" s="751"/>
      <c r="N11" s="751"/>
      <c r="O11" s="406"/>
      <c r="P11" s="751"/>
      <c r="Q11" s="751"/>
      <c r="R11" s="78" t="s">
        <v>631</v>
      </c>
      <c r="S11" s="24"/>
      <c r="T11" s="241"/>
    </row>
    <row r="12" spans="1:20" s="1" customFormat="1" ht="9.75" customHeight="1">
      <c r="A12" s="143"/>
      <c r="B12" s="34"/>
      <c r="C12" s="34"/>
      <c r="D12" s="176"/>
      <c r="E12" s="34"/>
      <c r="F12" s="34"/>
      <c r="G12" s="34"/>
      <c r="H12" s="34"/>
      <c r="I12" s="34"/>
      <c r="J12" s="34"/>
      <c r="K12" s="34"/>
      <c r="L12" s="34"/>
      <c r="M12" s="34"/>
      <c r="N12" s="34"/>
      <c r="O12" s="34"/>
      <c r="P12" s="34"/>
      <c r="Q12" s="34"/>
      <c r="R12" s="34"/>
      <c r="S12" s="34"/>
      <c r="T12" s="206"/>
    </row>
    <row r="13" spans="1:19" s="2" customFormat="1" ht="9.75" customHeight="1">
      <c r="A13" s="198" t="s">
        <v>450</v>
      </c>
      <c r="B13" s="2" t="s">
        <v>451</v>
      </c>
      <c r="D13" s="458" t="s">
        <v>452</v>
      </c>
      <c r="E13" s="505">
        <v>35387</v>
      </c>
      <c r="F13" s="103">
        <v>2983</v>
      </c>
      <c r="G13" s="103">
        <v>24638</v>
      </c>
      <c r="H13" s="103">
        <v>7766</v>
      </c>
      <c r="I13" s="506">
        <v>31045</v>
      </c>
      <c r="J13" s="506">
        <v>2514</v>
      </c>
      <c r="K13" s="506">
        <v>22623</v>
      </c>
      <c r="L13" s="360">
        <v>5908</v>
      </c>
      <c r="M13" s="360">
        <v>768</v>
      </c>
      <c r="N13" s="360">
        <v>155</v>
      </c>
      <c r="O13" s="360">
        <v>515</v>
      </c>
      <c r="P13" s="264">
        <v>98</v>
      </c>
      <c r="Q13" s="507">
        <v>3574</v>
      </c>
      <c r="R13" s="506">
        <v>1500</v>
      </c>
      <c r="S13" s="508">
        <v>1760</v>
      </c>
    </row>
    <row r="14" spans="1:20" s="2" customFormat="1" ht="9.75" customHeight="1">
      <c r="A14" s="198"/>
      <c r="D14" s="458" t="s">
        <v>453</v>
      </c>
      <c r="E14" s="505">
        <v>22990</v>
      </c>
      <c r="F14" s="103">
        <v>1277</v>
      </c>
      <c r="G14" s="103">
        <v>19107</v>
      </c>
      <c r="H14" s="103">
        <v>2606</v>
      </c>
      <c r="I14" s="506">
        <v>20724</v>
      </c>
      <c r="J14" s="506">
        <v>1136</v>
      </c>
      <c r="K14" s="506">
        <v>17613</v>
      </c>
      <c r="L14" s="360">
        <v>1975</v>
      </c>
      <c r="M14" s="360">
        <v>516</v>
      </c>
      <c r="N14" s="360">
        <v>102</v>
      </c>
      <c r="O14" s="360">
        <v>377</v>
      </c>
      <c r="P14" s="264">
        <v>37</v>
      </c>
      <c r="Q14" s="507">
        <v>1750</v>
      </c>
      <c r="R14" s="506">
        <v>1117</v>
      </c>
      <c r="S14" s="506">
        <v>594</v>
      </c>
      <c r="T14" s="258" t="s">
        <v>450</v>
      </c>
    </row>
    <row r="15" spans="1:20" s="2" customFormat="1" ht="9.75" customHeight="1">
      <c r="A15" s="198">
        <v>0</v>
      </c>
      <c r="B15" s="2" t="s">
        <v>494</v>
      </c>
      <c r="D15" s="458" t="s">
        <v>452</v>
      </c>
      <c r="E15" s="505">
        <v>8454</v>
      </c>
      <c r="F15" s="103">
        <v>1276</v>
      </c>
      <c r="G15" s="103">
        <v>6532</v>
      </c>
      <c r="H15" s="103">
        <v>646</v>
      </c>
      <c r="I15" s="506">
        <v>7081</v>
      </c>
      <c r="J15" s="506">
        <v>815</v>
      </c>
      <c r="K15" s="506">
        <v>5782</v>
      </c>
      <c r="L15" s="360">
        <v>484</v>
      </c>
      <c r="M15" s="360">
        <v>680</v>
      </c>
      <c r="N15" s="360">
        <v>155</v>
      </c>
      <c r="O15" s="360">
        <v>463</v>
      </c>
      <c r="P15" s="264">
        <v>62</v>
      </c>
      <c r="Q15" s="507">
        <v>693</v>
      </c>
      <c r="R15" s="506">
        <v>287</v>
      </c>
      <c r="S15" s="506">
        <v>100</v>
      </c>
      <c r="T15" s="258"/>
    </row>
    <row r="16" spans="1:20" s="2" customFormat="1" ht="9.75" customHeight="1">
      <c r="A16" s="198"/>
      <c r="D16" s="458" t="s">
        <v>453</v>
      </c>
      <c r="E16" s="505">
        <v>6222</v>
      </c>
      <c r="F16" s="103">
        <v>610</v>
      </c>
      <c r="G16" s="103">
        <v>5333</v>
      </c>
      <c r="H16" s="103">
        <v>279</v>
      </c>
      <c r="I16" s="506">
        <v>5496</v>
      </c>
      <c r="J16" s="506">
        <v>473</v>
      </c>
      <c r="K16" s="506">
        <v>4796</v>
      </c>
      <c r="L16" s="360">
        <v>227</v>
      </c>
      <c r="M16" s="360">
        <v>455</v>
      </c>
      <c r="N16" s="360">
        <v>102</v>
      </c>
      <c r="O16" s="360">
        <v>333</v>
      </c>
      <c r="P16" s="264">
        <v>20</v>
      </c>
      <c r="Q16" s="507">
        <v>271</v>
      </c>
      <c r="R16" s="506">
        <v>204</v>
      </c>
      <c r="S16" s="506">
        <v>32</v>
      </c>
      <c r="T16" s="258">
        <v>0</v>
      </c>
    </row>
    <row r="17" spans="1:20" s="1" customFormat="1" ht="9.75" customHeight="1">
      <c r="A17" s="85"/>
      <c r="B17"/>
      <c r="C17" s="1" t="s">
        <v>403</v>
      </c>
      <c r="D17" s="509"/>
      <c r="E17" s="510"/>
      <c r="F17" s="102"/>
      <c r="G17" s="102"/>
      <c r="H17" s="102"/>
      <c r="I17" s="294"/>
      <c r="J17" s="294"/>
      <c r="K17" s="294"/>
      <c r="L17" s="360"/>
      <c r="M17" s="360"/>
      <c r="N17" s="360"/>
      <c r="O17" s="360"/>
      <c r="P17" s="264"/>
      <c r="Q17" s="507"/>
      <c r="R17" s="506"/>
      <c r="S17" s="506"/>
      <c r="T17" s="258"/>
    </row>
    <row r="18" spans="1:20" s="1" customFormat="1" ht="9.75" customHeight="1">
      <c r="A18" s="85" t="s">
        <v>891</v>
      </c>
      <c r="C18" s="1" t="s">
        <v>496</v>
      </c>
      <c r="D18" s="509" t="s">
        <v>452</v>
      </c>
      <c r="E18" s="510">
        <v>924</v>
      </c>
      <c r="F18" s="102">
        <v>433</v>
      </c>
      <c r="G18" s="102">
        <v>467</v>
      </c>
      <c r="H18" s="102">
        <v>24</v>
      </c>
      <c r="I18" s="294">
        <v>612</v>
      </c>
      <c r="J18" s="294">
        <v>161</v>
      </c>
      <c r="K18" s="294">
        <v>436</v>
      </c>
      <c r="L18" s="402">
        <v>15</v>
      </c>
      <c r="M18" s="402">
        <v>4</v>
      </c>
      <c r="N18" s="402">
        <v>1</v>
      </c>
      <c r="O18" s="402">
        <v>3</v>
      </c>
      <c r="P18" s="195" t="s">
        <v>491</v>
      </c>
      <c r="Q18" s="511">
        <v>308</v>
      </c>
      <c r="R18" s="295">
        <v>28</v>
      </c>
      <c r="S18" s="295">
        <v>9</v>
      </c>
      <c r="T18" s="247"/>
    </row>
    <row r="19" spans="1:20" s="1" customFormat="1" ht="9.75" customHeight="1">
      <c r="A19" s="85"/>
      <c r="D19" s="509" t="s">
        <v>453</v>
      </c>
      <c r="E19" s="510">
        <v>491</v>
      </c>
      <c r="F19" s="102">
        <v>113</v>
      </c>
      <c r="G19" s="102">
        <v>373</v>
      </c>
      <c r="H19" s="102">
        <v>5</v>
      </c>
      <c r="I19" s="294">
        <v>446</v>
      </c>
      <c r="J19" s="294">
        <v>85</v>
      </c>
      <c r="K19" s="294">
        <v>358</v>
      </c>
      <c r="L19" s="402">
        <v>3</v>
      </c>
      <c r="M19" s="402">
        <v>2</v>
      </c>
      <c r="N19" s="402">
        <v>1</v>
      </c>
      <c r="O19" s="402">
        <v>1</v>
      </c>
      <c r="P19" s="195" t="s">
        <v>491</v>
      </c>
      <c r="Q19" s="511">
        <v>43</v>
      </c>
      <c r="R19" s="295">
        <v>14</v>
      </c>
      <c r="S19" s="295">
        <v>2</v>
      </c>
      <c r="T19" s="247" t="s">
        <v>891</v>
      </c>
    </row>
    <row r="20" spans="1:20" s="1" customFormat="1" ht="9.75" customHeight="1">
      <c r="A20" s="512" t="str">
        <f>"03"</f>
        <v>03</v>
      </c>
      <c r="C20" s="1" t="s">
        <v>497</v>
      </c>
      <c r="D20" s="509" t="s">
        <v>452</v>
      </c>
      <c r="E20" s="510">
        <v>2438</v>
      </c>
      <c r="F20" s="102">
        <v>257</v>
      </c>
      <c r="G20" s="102">
        <v>2174</v>
      </c>
      <c r="H20" s="102">
        <v>7</v>
      </c>
      <c r="I20" s="294">
        <v>2399</v>
      </c>
      <c r="J20" s="294">
        <v>254</v>
      </c>
      <c r="K20" s="294">
        <v>2139</v>
      </c>
      <c r="L20" s="402">
        <v>6</v>
      </c>
      <c r="M20" s="402">
        <v>4</v>
      </c>
      <c r="N20" s="141" t="s">
        <v>608</v>
      </c>
      <c r="O20" s="402">
        <v>2</v>
      </c>
      <c r="P20" s="195" t="s">
        <v>491</v>
      </c>
      <c r="Q20" s="511">
        <v>35</v>
      </c>
      <c r="R20" s="295">
        <v>33</v>
      </c>
      <c r="S20" s="295">
        <v>1</v>
      </c>
      <c r="T20" s="247"/>
    </row>
    <row r="21" spans="1:20" s="1" customFormat="1" ht="9.75" customHeight="1">
      <c r="A21" s="85"/>
      <c r="D21" s="509" t="s">
        <v>453</v>
      </c>
      <c r="E21" s="510">
        <v>2118</v>
      </c>
      <c r="F21" s="102">
        <v>179</v>
      </c>
      <c r="G21" s="102">
        <v>1938</v>
      </c>
      <c r="H21" s="102">
        <v>1</v>
      </c>
      <c r="I21" s="294">
        <v>2092</v>
      </c>
      <c r="J21" s="294">
        <v>178</v>
      </c>
      <c r="K21" s="294">
        <v>1913</v>
      </c>
      <c r="L21" s="402">
        <v>1</v>
      </c>
      <c r="M21" s="402">
        <v>1</v>
      </c>
      <c r="N21" s="141" t="s">
        <v>581</v>
      </c>
      <c r="O21" s="346" t="s">
        <v>491</v>
      </c>
      <c r="P21" s="195" t="s">
        <v>491</v>
      </c>
      <c r="Q21" s="511">
        <v>25</v>
      </c>
      <c r="R21" s="295">
        <v>25</v>
      </c>
      <c r="S21" s="196" t="s">
        <v>491</v>
      </c>
      <c r="T21" s="513" t="str">
        <f>"03"</f>
        <v>03</v>
      </c>
    </row>
    <row r="22" spans="1:20" s="1" customFormat="1" ht="9.75" customHeight="1">
      <c r="A22" s="512" t="s">
        <v>892</v>
      </c>
      <c r="C22" s="1" t="s">
        <v>498</v>
      </c>
      <c r="D22" s="509" t="s">
        <v>452</v>
      </c>
      <c r="E22" s="510">
        <v>4453</v>
      </c>
      <c r="F22" s="102">
        <v>564</v>
      </c>
      <c r="G22" s="102">
        <v>3441</v>
      </c>
      <c r="H22" s="102">
        <v>448</v>
      </c>
      <c r="I22" s="294">
        <v>3501</v>
      </c>
      <c r="J22" s="294">
        <v>386</v>
      </c>
      <c r="K22" s="294">
        <v>2817</v>
      </c>
      <c r="L22" s="402">
        <v>298</v>
      </c>
      <c r="M22" s="402">
        <v>637</v>
      </c>
      <c r="N22" s="402">
        <v>144</v>
      </c>
      <c r="O22" s="402">
        <v>431</v>
      </c>
      <c r="P22" s="462">
        <v>62</v>
      </c>
      <c r="Q22" s="511">
        <v>315</v>
      </c>
      <c r="R22" s="295">
        <v>193</v>
      </c>
      <c r="S22" s="295">
        <v>88</v>
      </c>
      <c r="T22" s="247"/>
    </row>
    <row r="23" spans="1:20" s="1" customFormat="1" ht="9.75" customHeight="1">
      <c r="A23" s="85"/>
      <c r="D23" s="509" t="s">
        <v>453</v>
      </c>
      <c r="E23" s="510">
        <v>3238</v>
      </c>
      <c r="F23" s="102">
        <v>306</v>
      </c>
      <c r="G23" s="102">
        <v>2746</v>
      </c>
      <c r="H23" s="102">
        <v>186</v>
      </c>
      <c r="I23" s="294">
        <v>2634</v>
      </c>
      <c r="J23" s="294">
        <v>205</v>
      </c>
      <c r="K23" s="294">
        <v>2292</v>
      </c>
      <c r="L23" s="402">
        <v>137</v>
      </c>
      <c r="M23" s="402">
        <v>423</v>
      </c>
      <c r="N23" s="402">
        <v>93</v>
      </c>
      <c r="O23" s="402">
        <v>310</v>
      </c>
      <c r="P23" s="462">
        <v>20</v>
      </c>
      <c r="Q23" s="511">
        <v>181</v>
      </c>
      <c r="R23" s="295">
        <v>144</v>
      </c>
      <c r="S23" s="295">
        <v>29</v>
      </c>
      <c r="T23" s="513" t="s">
        <v>892</v>
      </c>
    </row>
    <row r="24" spans="1:20" s="2" customFormat="1" ht="10.5" customHeight="1">
      <c r="A24" s="198">
        <v>1</v>
      </c>
      <c r="B24" s="2" t="s">
        <v>499</v>
      </c>
      <c r="D24" s="458" t="s">
        <v>452</v>
      </c>
      <c r="E24" s="505">
        <v>3851</v>
      </c>
      <c r="F24" s="103">
        <v>1017</v>
      </c>
      <c r="G24" s="103">
        <v>2757</v>
      </c>
      <c r="H24" s="103">
        <v>77</v>
      </c>
      <c r="I24" s="506">
        <v>3764</v>
      </c>
      <c r="J24" s="506">
        <v>1014</v>
      </c>
      <c r="K24" s="506">
        <v>2700</v>
      </c>
      <c r="L24" s="360">
        <v>50</v>
      </c>
      <c r="M24" s="360">
        <v>2</v>
      </c>
      <c r="N24" s="346" t="s">
        <v>491</v>
      </c>
      <c r="O24" s="346" t="s">
        <v>608</v>
      </c>
      <c r="P24" s="440" t="s">
        <v>491</v>
      </c>
      <c r="Q24" s="507">
        <v>85</v>
      </c>
      <c r="R24" s="506">
        <v>55</v>
      </c>
      <c r="S24" s="506">
        <v>27</v>
      </c>
      <c r="T24" s="247"/>
    </row>
    <row r="25" spans="1:20" s="2" customFormat="1" ht="9.75" customHeight="1">
      <c r="A25" s="198"/>
      <c r="D25" s="458" t="s">
        <v>453</v>
      </c>
      <c r="E25" s="505">
        <v>2046</v>
      </c>
      <c r="F25" s="103">
        <v>230</v>
      </c>
      <c r="G25" s="103">
        <v>1795</v>
      </c>
      <c r="H25" s="103">
        <v>21</v>
      </c>
      <c r="I25" s="506">
        <v>2004</v>
      </c>
      <c r="J25" s="506">
        <v>229</v>
      </c>
      <c r="K25" s="506">
        <v>1763</v>
      </c>
      <c r="L25" s="360">
        <v>12</v>
      </c>
      <c r="M25" s="346" t="s">
        <v>608</v>
      </c>
      <c r="N25" s="346" t="s">
        <v>491</v>
      </c>
      <c r="O25" s="346" t="s">
        <v>608</v>
      </c>
      <c r="P25" s="440" t="s">
        <v>491</v>
      </c>
      <c r="Q25" s="507">
        <v>40</v>
      </c>
      <c r="R25" s="506">
        <v>30</v>
      </c>
      <c r="S25" s="506">
        <v>9</v>
      </c>
      <c r="T25" s="258">
        <v>1</v>
      </c>
    </row>
    <row r="26" spans="1:20" s="2" customFormat="1" ht="9.75" customHeight="1">
      <c r="A26" s="198"/>
      <c r="C26" s="118" t="s">
        <v>403</v>
      </c>
      <c r="D26" s="458"/>
      <c r="E26" s="505"/>
      <c r="F26" s="103"/>
      <c r="G26" s="103"/>
      <c r="H26" s="103"/>
      <c r="I26" s="294"/>
      <c r="J26" s="294"/>
      <c r="K26" s="294"/>
      <c r="L26" s="360"/>
      <c r="M26" s="402"/>
      <c r="N26" s="141"/>
      <c r="O26" s="141"/>
      <c r="P26" s="195"/>
      <c r="Q26" s="511"/>
      <c r="R26" s="295"/>
      <c r="S26" s="295"/>
      <c r="T26" s="258"/>
    </row>
    <row r="27" spans="1:20" s="1" customFormat="1" ht="9.75" customHeight="1">
      <c r="A27" s="85">
        <v>11</v>
      </c>
      <c r="C27" s="1" t="s">
        <v>893</v>
      </c>
      <c r="D27" s="509" t="s">
        <v>452</v>
      </c>
      <c r="E27" s="510">
        <v>2428</v>
      </c>
      <c r="F27" s="102">
        <v>303</v>
      </c>
      <c r="G27" s="102">
        <v>2110</v>
      </c>
      <c r="H27" s="102">
        <v>15</v>
      </c>
      <c r="I27" s="294">
        <v>2392</v>
      </c>
      <c r="J27" s="294">
        <v>302</v>
      </c>
      <c r="K27" s="294">
        <v>2077</v>
      </c>
      <c r="L27" s="402">
        <v>13</v>
      </c>
      <c r="M27" s="141" t="s">
        <v>581</v>
      </c>
      <c r="N27" s="141" t="s">
        <v>491</v>
      </c>
      <c r="O27" s="141" t="s">
        <v>581</v>
      </c>
      <c r="P27" s="195" t="s">
        <v>491</v>
      </c>
      <c r="Q27" s="511">
        <v>35</v>
      </c>
      <c r="R27" s="295">
        <v>32</v>
      </c>
      <c r="S27" s="295">
        <v>2</v>
      </c>
      <c r="T27" s="258"/>
    </row>
    <row r="28" spans="1:20" s="1" customFormat="1" ht="9.75" customHeight="1">
      <c r="A28" s="85"/>
      <c r="B28"/>
      <c r="C28"/>
      <c r="D28" s="509" t="s">
        <v>453</v>
      </c>
      <c r="E28" s="510">
        <v>1721</v>
      </c>
      <c r="F28" s="102">
        <v>176</v>
      </c>
      <c r="G28" s="102">
        <v>1539</v>
      </c>
      <c r="H28" s="102">
        <v>6</v>
      </c>
      <c r="I28" s="294">
        <v>1700</v>
      </c>
      <c r="J28" s="294">
        <v>176</v>
      </c>
      <c r="K28" s="294">
        <v>1519</v>
      </c>
      <c r="L28" s="402">
        <v>5</v>
      </c>
      <c r="M28" s="141" t="s">
        <v>581</v>
      </c>
      <c r="N28" s="141" t="s">
        <v>491</v>
      </c>
      <c r="O28" s="141" t="s">
        <v>581</v>
      </c>
      <c r="P28" s="195" t="s">
        <v>491</v>
      </c>
      <c r="Q28" s="511">
        <v>20</v>
      </c>
      <c r="R28" s="295">
        <v>19</v>
      </c>
      <c r="S28" s="295">
        <v>1</v>
      </c>
      <c r="T28" s="247">
        <v>11</v>
      </c>
    </row>
    <row r="29" spans="1:20" s="1" customFormat="1" ht="9.75" customHeight="1">
      <c r="A29" s="85">
        <v>13</v>
      </c>
      <c r="C29" s="1" t="s">
        <v>640</v>
      </c>
      <c r="D29" s="509" t="s">
        <v>452</v>
      </c>
      <c r="E29" s="510">
        <v>771</v>
      </c>
      <c r="F29" s="102">
        <v>551</v>
      </c>
      <c r="G29" s="102">
        <v>183</v>
      </c>
      <c r="H29" s="102">
        <v>37</v>
      </c>
      <c r="I29" s="294">
        <v>762</v>
      </c>
      <c r="J29" s="294">
        <v>550</v>
      </c>
      <c r="K29" s="294">
        <v>178</v>
      </c>
      <c r="L29" s="402">
        <v>34</v>
      </c>
      <c r="M29" s="141" t="s">
        <v>491</v>
      </c>
      <c r="N29" s="141" t="s">
        <v>491</v>
      </c>
      <c r="O29" s="141" t="s">
        <v>491</v>
      </c>
      <c r="P29" s="195" t="s">
        <v>491</v>
      </c>
      <c r="Q29" s="511">
        <v>9</v>
      </c>
      <c r="R29" s="295">
        <v>5</v>
      </c>
      <c r="S29" s="295">
        <v>3</v>
      </c>
      <c r="T29" s="247"/>
    </row>
    <row r="30" spans="1:20" s="1" customFormat="1" ht="9.75" customHeight="1">
      <c r="A30" s="85"/>
      <c r="B30"/>
      <c r="D30" s="509" t="s">
        <v>453</v>
      </c>
      <c r="E30" s="510">
        <v>44</v>
      </c>
      <c r="F30" s="102">
        <v>4</v>
      </c>
      <c r="G30" s="102">
        <v>33</v>
      </c>
      <c r="H30" s="102">
        <v>7</v>
      </c>
      <c r="I30" s="294">
        <v>41</v>
      </c>
      <c r="J30" s="294">
        <v>4</v>
      </c>
      <c r="K30" s="294">
        <v>31</v>
      </c>
      <c r="L30" s="402">
        <v>6</v>
      </c>
      <c r="M30" s="141" t="s">
        <v>491</v>
      </c>
      <c r="N30" s="141" t="s">
        <v>491</v>
      </c>
      <c r="O30" s="141" t="s">
        <v>491</v>
      </c>
      <c r="P30" s="195" t="s">
        <v>491</v>
      </c>
      <c r="Q30" s="511">
        <v>3</v>
      </c>
      <c r="R30" s="295">
        <v>2</v>
      </c>
      <c r="S30" s="196" t="s">
        <v>581</v>
      </c>
      <c r="T30" s="247">
        <v>13</v>
      </c>
    </row>
    <row r="31" spans="1:20" s="1" customFormat="1" ht="9.75" customHeight="1">
      <c r="A31" s="85">
        <v>16</v>
      </c>
      <c r="B31"/>
      <c r="C31" s="1" t="s">
        <v>894</v>
      </c>
      <c r="D31" s="509" t="s">
        <v>452</v>
      </c>
      <c r="E31" s="510">
        <v>209</v>
      </c>
      <c r="F31" s="102">
        <v>81</v>
      </c>
      <c r="G31" s="102">
        <v>127</v>
      </c>
      <c r="H31" s="105" t="s">
        <v>581</v>
      </c>
      <c r="I31" s="294">
        <v>206</v>
      </c>
      <c r="J31" s="294">
        <v>81</v>
      </c>
      <c r="K31" s="294">
        <v>124</v>
      </c>
      <c r="L31" s="141" t="s">
        <v>581</v>
      </c>
      <c r="M31" s="141" t="s">
        <v>491</v>
      </c>
      <c r="N31" s="141" t="s">
        <v>491</v>
      </c>
      <c r="O31" s="141" t="s">
        <v>491</v>
      </c>
      <c r="P31" s="195" t="s">
        <v>491</v>
      </c>
      <c r="Q31" s="511">
        <v>3</v>
      </c>
      <c r="R31" s="295">
        <v>3</v>
      </c>
      <c r="S31" s="196" t="s">
        <v>491</v>
      </c>
      <c r="T31" s="247"/>
    </row>
    <row r="32" spans="1:20" s="1" customFormat="1" ht="9.75" customHeight="1">
      <c r="A32" s="85"/>
      <c r="C32"/>
      <c r="D32" s="509" t="s">
        <v>453</v>
      </c>
      <c r="E32" s="510">
        <v>55</v>
      </c>
      <c r="F32" s="102">
        <v>15</v>
      </c>
      <c r="G32" s="102">
        <v>39</v>
      </c>
      <c r="H32" s="105" t="s">
        <v>581</v>
      </c>
      <c r="I32" s="294">
        <v>53</v>
      </c>
      <c r="J32" s="294">
        <v>15</v>
      </c>
      <c r="K32" s="294">
        <v>37</v>
      </c>
      <c r="L32" s="141" t="s">
        <v>581</v>
      </c>
      <c r="M32" s="141" t="s">
        <v>491</v>
      </c>
      <c r="N32" s="141" t="s">
        <v>491</v>
      </c>
      <c r="O32" s="141" t="s">
        <v>491</v>
      </c>
      <c r="P32" s="195" t="s">
        <v>491</v>
      </c>
      <c r="Q32" s="511">
        <v>2</v>
      </c>
      <c r="R32" s="295">
        <v>2</v>
      </c>
      <c r="S32" s="196" t="s">
        <v>491</v>
      </c>
      <c r="T32" s="247">
        <v>16</v>
      </c>
    </row>
    <row r="33" spans="1:20" s="2" customFormat="1" ht="9.75" customHeight="1">
      <c r="A33" s="198">
        <v>2</v>
      </c>
      <c r="B33" s="2" t="s">
        <v>500</v>
      </c>
      <c r="D33" s="458" t="s">
        <v>452</v>
      </c>
      <c r="E33" s="505">
        <v>3336</v>
      </c>
      <c r="F33" s="103">
        <v>31</v>
      </c>
      <c r="G33" s="103">
        <v>2337</v>
      </c>
      <c r="H33" s="474">
        <v>968</v>
      </c>
      <c r="I33" s="506">
        <v>3207</v>
      </c>
      <c r="J33" s="506">
        <v>30</v>
      </c>
      <c r="K33" s="506">
        <v>2229</v>
      </c>
      <c r="L33" s="360">
        <v>948</v>
      </c>
      <c r="M33" s="141" t="s">
        <v>491</v>
      </c>
      <c r="N33" s="346" t="s">
        <v>491</v>
      </c>
      <c r="O33" s="141" t="s">
        <v>491</v>
      </c>
      <c r="P33" s="447" t="s">
        <v>491</v>
      </c>
      <c r="Q33" s="507">
        <v>129</v>
      </c>
      <c r="R33" s="394" t="s">
        <v>895</v>
      </c>
      <c r="S33" s="506">
        <v>20</v>
      </c>
      <c r="T33" s="247"/>
    </row>
    <row r="34" spans="1:20" s="2" customFormat="1" ht="9.75" customHeight="1">
      <c r="A34" s="198"/>
      <c r="D34" s="458" t="s">
        <v>453</v>
      </c>
      <c r="E34" s="505">
        <v>2033</v>
      </c>
      <c r="F34" s="474">
        <v>15</v>
      </c>
      <c r="G34" s="103">
        <v>1571</v>
      </c>
      <c r="H34" s="474">
        <v>447</v>
      </c>
      <c r="I34" s="506">
        <v>1955</v>
      </c>
      <c r="J34" s="506">
        <v>15</v>
      </c>
      <c r="K34" s="506">
        <v>1497</v>
      </c>
      <c r="L34" s="360">
        <v>443</v>
      </c>
      <c r="M34" s="141" t="s">
        <v>491</v>
      </c>
      <c r="N34" s="346" t="s">
        <v>491</v>
      </c>
      <c r="O34" s="141" t="s">
        <v>491</v>
      </c>
      <c r="P34" s="447" t="s">
        <v>491</v>
      </c>
      <c r="Q34" s="507">
        <v>78</v>
      </c>
      <c r="R34" s="506">
        <v>74</v>
      </c>
      <c r="S34" s="506">
        <v>4</v>
      </c>
      <c r="T34" s="258">
        <v>2</v>
      </c>
    </row>
    <row r="35" spans="1:20" s="118" customFormat="1" ht="9.75" customHeight="1">
      <c r="A35" s="298">
        <v>20</v>
      </c>
      <c r="B35"/>
      <c r="C35" s="118" t="s">
        <v>896</v>
      </c>
      <c r="D35" s="514" t="s">
        <v>452</v>
      </c>
      <c r="E35" s="515">
        <v>395</v>
      </c>
      <c r="F35" s="516">
        <v>30</v>
      </c>
      <c r="G35" s="517">
        <v>330</v>
      </c>
      <c r="H35" s="516">
        <v>35</v>
      </c>
      <c r="I35" s="294">
        <v>374</v>
      </c>
      <c r="J35" s="294">
        <v>29</v>
      </c>
      <c r="K35" s="294">
        <v>315</v>
      </c>
      <c r="L35" s="402">
        <v>30</v>
      </c>
      <c r="M35" s="141" t="s">
        <v>491</v>
      </c>
      <c r="N35" s="141" t="s">
        <v>491</v>
      </c>
      <c r="O35" s="141" t="s">
        <v>491</v>
      </c>
      <c r="P35" s="195" t="s">
        <v>491</v>
      </c>
      <c r="Q35" s="511">
        <v>21</v>
      </c>
      <c r="R35" s="295">
        <v>15</v>
      </c>
      <c r="S35" s="295">
        <v>5</v>
      </c>
      <c r="T35" s="258"/>
    </row>
    <row r="36" spans="1:20" s="1" customFormat="1" ht="9.75" customHeight="1">
      <c r="A36" s="85"/>
      <c r="B36"/>
      <c r="D36" s="509" t="s">
        <v>453</v>
      </c>
      <c r="E36" s="510">
        <v>255</v>
      </c>
      <c r="F36" s="473">
        <v>14</v>
      </c>
      <c r="G36" s="102">
        <v>240</v>
      </c>
      <c r="H36" s="473">
        <v>1</v>
      </c>
      <c r="I36" s="294">
        <v>245</v>
      </c>
      <c r="J36" s="294">
        <v>14</v>
      </c>
      <c r="K36" s="294">
        <v>230</v>
      </c>
      <c r="L36" s="402">
        <v>1</v>
      </c>
      <c r="M36" s="141" t="s">
        <v>491</v>
      </c>
      <c r="N36" s="141" t="s">
        <v>491</v>
      </c>
      <c r="O36" s="141" t="s">
        <v>491</v>
      </c>
      <c r="P36" s="195" t="s">
        <v>491</v>
      </c>
      <c r="Q36" s="511">
        <v>10</v>
      </c>
      <c r="R36" s="295">
        <v>10</v>
      </c>
      <c r="S36" s="196" t="s">
        <v>491</v>
      </c>
      <c r="T36" s="300">
        <v>20</v>
      </c>
    </row>
    <row r="37" spans="1:20" s="1" customFormat="1" ht="9.75" customHeight="1">
      <c r="A37" s="85">
        <v>21</v>
      </c>
      <c r="C37" s="1" t="s">
        <v>647</v>
      </c>
      <c r="D37" s="509" t="s">
        <v>452</v>
      </c>
      <c r="E37" s="510">
        <v>893</v>
      </c>
      <c r="F37" s="105" t="s">
        <v>491</v>
      </c>
      <c r="G37" s="102">
        <v>578</v>
      </c>
      <c r="H37" s="473">
        <v>315</v>
      </c>
      <c r="I37" s="294">
        <v>848</v>
      </c>
      <c r="J37" s="196" t="s">
        <v>491</v>
      </c>
      <c r="K37" s="294">
        <v>538</v>
      </c>
      <c r="L37" s="402">
        <v>310</v>
      </c>
      <c r="M37" s="141" t="s">
        <v>491</v>
      </c>
      <c r="N37" s="141" t="s">
        <v>491</v>
      </c>
      <c r="O37" s="141" t="s">
        <v>491</v>
      </c>
      <c r="P37" s="195" t="s">
        <v>491</v>
      </c>
      <c r="Q37" s="511">
        <v>45</v>
      </c>
      <c r="R37" s="295">
        <v>40</v>
      </c>
      <c r="S37" s="295">
        <v>5</v>
      </c>
      <c r="T37" s="247"/>
    </row>
    <row r="38" spans="1:20" s="1" customFormat="1" ht="9.75" customHeight="1">
      <c r="A38" s="85"/>
      <c r="D38" s="509" t="s">
        <v>453</v>
      </c>
      <c r="E38" s="510">
        <v>519</v>
      </c>
      <c r="F38" s="105" t="s">
        <v>491</v>
      </c>
      <c r="G38" s="102">
        <v>365</v>
      </c>
      <c r="H38" s="473">
        <v>154</v>
      </c>
      <c r="I38" s="294">
        <v>489</v>
      </c>
      <c r="J38" s="196" t="s">
        <v>491</v>
      </c>
      <c r="K38" s="294">
        <v>338</v>
      </c>
      <c r="L38" s="402">
        <v>151</v>
      </c>
      <c r="M38" s="141" t="s">
        <v>491</v>
      </c>
      <c r="N38" s="141" t="s">
        <v>491</v>
      </c>
      <c r="O38" s="141" t="s">
        <v>491</v>
      </c>
      <c r="P38" s="195" t="s">
        <v>491</v>
      </c>
      <c r="Q38" s="511">
        <v>30</v>
      </c>
      <c r="R38" s="295">
        <v>27</v>
      </c>
      <c r="S38" s="295">
        <v>3</v>
      </c>
      <c r="T38" s="247">
        <v>21</v>
      </c>
    </row>
    <row r="39" spans="1:20" s="1" customFormat="1" ht="9.75" customHeight="1">
      <c r="A39" s="85">
        <v>22</v>
      </c>
      <c r="C39" s="1" t="s">
        <v>897</v>
      </c>
      <c r="D39" s="509" t="s">
        <v>452</v>
      </c>
      <c r="E39" s="510">
        <v>761</v>
      </c>
      <c r="F39" s="105" t="s">
        <v>491</v>
      </c>
      <c r="G39" s="102">
        <v>492</v>
      </c>
      <c r="H39" s="473">
        <v>269</v>
      </c>
      <c r="I39" s="294">
        <v>743</v>
      </c>
      <c r="J39" s="196" t="s">
        <v>491</v>
      </c>
      <c r="K39" s="294">
        <v>478</v>
      </c>
      <c r="L39" s="402">
        <v>265</v>
      </c>
      <c r="M39" s="141" t="s">
        <v>491</v>
      </c>
      <c r="N39" s="141" t="s">
        <v>491</v>
      </c>
      <c r="O39" s="141" t="s">
        <v>491</v>
      </c>
      <c r="P39" s="195" t="s">
        <v>491</v>
      </c>
      <c r="Q39" s="511">
        <v>18</v>
      </c>
      <c r="R39" s="295">
        <v>14</v>
      </c>
      <c r="S39" s="295">
        <v>4</v>
      </c>
      <c r="T39" s="247"/>
    </row>
    <row r="40" spans="1:20" s="1" customFormat="1" ht="9.75" customHeight="1">
      <c r="A40" s="85"/>
      <c r="C40" s="1" t="s">
        <v>898</v>
      </c>
      <c r="D40" s="509" t="s">
        <v>453</v>
      </c>
      <c r="E40" s="510">
        <v>443</v>
      </c>
      <c r="F40" s="105" t="s">
        <v>491</v>
      </c>
      <c r="G40" s="102">
        <v>328</v>
      </c>
      <c r="H40" s="473">
        <v>115</v>
      </c>
      <c r="I40" s="294">
        <v>431</v>
      </c>
      <c r="J40" s="196" t="s">
        <v>491</v>
      </c>
      <c r="K40" s="294">
        <v>317</v>
      </c>
      <c r="L40" s="402">
        <v>114</v>
      </c>
      <c r="M40" s="141" t="s">
        <v>491</v>
      </c>
      <c r="N40" s="141" t="s">
        <v>491</v>
      </c>
      <c r="O40" s="141" t="s">
        <v>491</v>
      </c>
      <c r="P40" s="195" t="s">
        <v>491</v>
      </c>
      <c r="Q40" s="511">
        <v>12</v>
      </c>
      <c r="R40" s="295">
        <v>11</v>
      </c>
      <c r="S40" s="295">
        <v>1</v>
      </c>
      <c r="T40" s="247">
        <v>22</v>
      </c>
    </row>
    <row r="41" spans="1:20" s="1" customFormat="1" ht="9.75" customHeight="1">
      <c r="A41" s="85">
        <v>23</v>
      </c>
      <c r="C41" s="1" t="s">
        <v>899</v>
      </c>
      <c r="D41" s="509" t="s">
        <v>452</v>
      </c>
      <c r="E41" s="510">
        <v>393</v>
      </c>
      <c r="F41" s="105" t="s">
        <v>491</v>
      </c>
      <c r="G41" s="102">
        <v>286</v>
      </c>
      <c r="H41" s="473">
        <v>107</v>
      </c>
      <c r="I41" s="294">
        <v>375</v>
      </c>
      <c r="J41" s="196" t="s">
        <v>491</v>
      </c>
      <c r="K41" s="294">
        <v>273</v>
      </c>
      <c r="L41" s="402">
        <v>102</v>
      </c>
      <c r="M41" s="141" t="s">
        <v>491</v>
      </c>
      <c r="N41" s="141" t="s">
        <v>491</v>
      </c>
      <c r="O41" s="141" t="s">
        <v>491</v>
      </c>
      <c r="P41" s="195" t="s">
        <v>491</v>
      </c>
      <c r="Q41" s="511">
        <v>18</v>
      </c>
      <c r="R41" s="295">
        <v>13</v>
      </c>
      <c r="S41" s="295">
        <v>5</v>
      </c>
      <c r="T41" s="247"/>
    </row>
    <row r="42" spans="1:20" s="1" customFormat="1" ht="9.75" customHeight="1">
      <c r="A42" s="85"/>
      <c r="C42" s="1" t="s">
        <v>900</v>
      </c>
      <c r="D42" s="509" t="s">
        <v>453</v>
      </c>
      <c r="E42" s="510">
        <v>229</v>
      </c>
      <c r="F42" s="105" t="s">
        <v>491</v>
      </c>
      <c r="G42" s="102">
        <v>190</v>
      </c>
      <c r="H42" s="473">
        <v>39</v>
      </c>
      <c r="I42" s="294">
        <v>219</v>
      </c>
      <c r="J42" s="196" t="s">
        <v>491</v>
      </c>
      <c r="K42" s="294">
        <v>180</v>
      </c>
      <c r="L42" s="402">
        <v>39</v>
      </c>
      <c r="M42" s="141" t="s">
        <v>491</v>
      </c>
      <c r="N42" s="141" t="s">
        <v>491</v>
      </c>
      <c r="O42" s="141" t="s">
        <v>491</v>
      </c>
      <c r="P42" s="195" t="s">
        <v>491</v>
      </c>
      <c r="Q42" s="511">
        <v>10</v>
      </c>
      <c r="R42" s="295">
        <v>10</v>
      </c>
      <c r="S42" s="196" t="s">
        <v>491</v>
      </c>
      <c r="T42" s="247">
        <v>23</v>
      </c>
    </row>
    <row r="43" spans="1:20" s="1" customFormat="1" ht="9.75" customHeight="1">
      <c r="A43" s="85">
        <v>24</v>
      </c>
      <c r="C43" s="1" t="s">
        <v>901</v>
      </c>
      <c r="D43" s="509" t="s">
        <v>452</v>
      </c>
      <c r="E43" s="510">
        <v>414</v>
      </c>
      <c r="F43" s="105" t="s">
        <v>491</v>
      </c>
      <c r="G43" s="102">
        <v>327</v>
      </c>
      <c r="H43" s="473">
        <v>87</v>
      </c>
      <c r="I43" s="294">
        <v>399</v>
      </c>
      <c r="J43" s="196" t="s">
        <v>491</v>
      </c>
      <c r="K43" s="294">
        <v>312</v>
      </c>
      <c r="L43" s="402">
        <v>87</v>
      </c>
      <c r="M43" s="141" t="s">
        <v>491</v>
      </c>
      <c r="N43" s="141" t="s">
        <v>491</v>
      </c>
      <c r="O43" s="141" t="s">
        <v>491</v>
      </c>
      <c r="P43" s="195" t="s">
        <v>491</v>
      </c>
      <c r="Q43" s="511">
        <v>15</v>
      </c>
      <c r="R43" s="295">
        <v>15</v>
      </c>
      <c r="S43" s="196" t="s">
        <v>491</v>
      </c>
      <c r="T43" s="247"/>
    </row>
    <row r="44" spans="1:20" s="1" customFormat="1" ht="9.75" customHeight="1">
      <c r="A44" s="85"/>
      <c r="D44" s="509" t="s">
        <v>453</v>
      </c>
      <c r="E44" s="510">
        <v>263</v>
      </c>
      <c r="F44" s="105" t="s">
        <v>491</v>
      </c>
      <c r="G44" s="102">
        <v>233</v>
      </c>
      <c r="H44" s="473">
        <v>30</v>
      </c>
      <c r="I44" s="294">
        <v>256</v>
      </c>
      <c r="J44" s="196" t="s">
        <v>491</v>
      </c>
      <c r="K44" s="294">
        <v>226</v>
      </c>
      <c r="L44" s="402">
        <v>30</v>
      </c>
      <c r="M44" s="141" t="s">
        <v>491</v>
      </c>
      <c r="N44" s="141" t="s">
        <v>491</v>
      </c>
      <c r="O44" s="141" t="s">
        <v>491</v>
      </c>
      <c r="P44" s="195" t="s">
        <v>491</v>
      </c>
      <c r="Q44" s="511">
        <v>7</v>
      </c>
      <c r="R44" s="295">
        <v>7</v>
      </c>
      <c r="S44" s="196" t="s">
        <v>491</v>
      </c>
      <c r="T44" s="247">
        <v>24</v>
      </c>
    </row>
    <row r="45" spans="1:20" s="1" customFormat="1" ht="9.75" customHeight="1">
      <c r="A45" s="85">
        <v>27</v>
      </c>
      <c r="C45" s="1" t="s">
        <v>726</v>
      </c>
      <c r="D45" s="509" t="s">
        <v>452</v>
      </c>
      <c r="E45" s="510">
        <v>311</v>
      </c>
      <c r="F45" s="105" t="s">
        <v>491</v>
      </c>
      <c r="G45" s="102">
        <v>200</v>
      </c>
      <c r="H45" s="473">
        <v>111</v>
      </c>
      <c r="I45" s="294">
        <v>303</v>
      </c>
      <c r="J45" s="196" t="s">
        <v>491</v>
      </c>
      <c r="K45" s="294">
        <v>193</v>
      </c>
      <c r="L45" s="402">
        <v>110</v>
      </c>
      <c r="M45" s="141" t="s">
        <v>491</v>
      </c>
      <c r="N45" s="141" t="s">
        <v>491</v>
      </c>
      <c r="O45" s="141" t="s">
        <v>491</v>
      </c>
      <c r="P45" s="195" t="s">
        <v>491</v>
      </c>
      <c r="Q45" s="511">
        <v>8</v>
      </c>
      <c r="R45" s="295">
        <v>7</v>
      </c>
      <c r="S45" s="295">
        <v>1</v>
      </c>
      <c r="T45" s="247"/>
    </row>
    <row r="46" spans="1:20" s="1" customFormat="1" ht="9.75" customHeight="1">
      <c r="A46" s="85"/>
      <c r="D46" s="509" t="s">
        <v>453</v>
      </c>
      <c r="E46" s="510">
        <v>212</v>
      </c>
      <c r="F46" s="105" t="s">
        <v>491</v>
      </c>
      <c r="G46" s="102">
        <v>140</v>
      </c>
      <c r="H46" s="473">
        <v>72</v>
      </c>
      <c r="I46" s="294">
        <v>205</v>
      </c>
      <c r="J46" s="196" t="s">
        <v>491</v>
      </c>
      <c r="K46" s="294">
        <v>133</v>
      </c>
      <c r="L46" s="402">
        <v>72</v>
      </c>
      <c r="M46" s="141" t="s">
        <v>491</v>
      </c>
      <c r="N46" s="141" t="s">
        <v>491</v>
      </c>
      <c r="O46" s="141" t="s">
        <v>491</v>
      </c>
      <c r="P46" s="195" t="s">
        <v>491</v>
      </c>
      <c r="Q46" s="511">
        <v>7</v>
      </c>
      <c r="R46" s="295">
        <v>7</v>
      </c>
      <c r="S46" s="196" t="s">
        <v>491</v>
      </c>
      <c r="T46" s="247">
        <v>27</v>
      </c>
    </row>
    <row r="47" spans="1:20" s="1" customFormat="1" ht="9.75" customHeight="1">
      <c r="A47" s="85">
        <v>28</v>
      </c>
      <c r="C47" s="1" t="s">
        <v>650</v>
      </c>
      <c r="D47" s="509" t="s">
        <v>452</v>
      </c>
      <c r="E47" s="510">
        <v>14</v>
      </c>
      <c r="F47" s="105" t="s">
        <v>491</v>
      </c>
      <c r="G47" s="102">
        <v>11</v>
      </c>
      <c r="H47" s="473">
        <v>3</v>
      </c>
      <c r="I47" s="294">
        <v>14</v>
      </c>
      <c r="J47" s="196" t="s">
        <v>491</v>
      </c>
      <c r="K47" s="294">
        <v>11</v>
      </c>
      <c r="L47" s="402">
        <v>3</v>
      </c>
      <c r="M47" s="141" t="s">
        <v>491</v>
      </c>
      <c r="N47" s="141" t="s">
        <v>491</v>
      </c>
      <c r="O47" s="141" t="s">
        <v>491</v>
      </c>
      <c r="P47" s="195" t="s">
        <v>491</v>
      </c>
      <c r="Q47" s="196" t="s">
        <v>491</v>
      </c>
      <c r="R47" s="196" t="s">
        <v>491</v>
      </c>
      <c r="S47" s="196" t="s">
        <v>491</v>
      </c>
      <c r="T47" s="247"/>
    </row>
    <row r="48" spans="1:20" s="1" customFormat="1" ht="9.75" customHeight="1">
      <c r="A48" s="85"/>
      <c r="D48" s="509" t="s">
        <v>453</v>
      </c>
      <c r="E48" s="510">
        <v>9</v>
      </c>
      <c r="F48" s="105" t="s">
        <v>491</v>
      </c>
      <c r="G48" s="102">
        <v>8</v>
      </c>
      <c r="H48" s="473">
        <v>1</v>
      </c>
      <c r="I48" s="294">
        <v>9</v>
      </c>
      <c r="J48" s="196" t="s">
        <v>491</v>
      </c>
      <c r="K48" s="294">
        <v>8</v>
      </c>
      <c r="L48" s="402">
        <v>1</v>
      </c>
      <c r="M48" s="141" t="s">
        <v>491</v>
      </c>
      <c r="N48" s="141" t="s">
        <v>491</v>
      </c>
      <c r="O48" s="141" t="s">
        <v>491</v>
      </c>
      <c r="P48" s="195" t="s">
        <v>491</v>
      </c>
      <c r="Q48" s="196" t="s">
        <v>491</v>
      </c>
      <c r="R48" s="196" t="s">
        <v>491</v>
      </c>
      <c r="S48" s="196" t="s">
        <v>491</v>
      </c>
      <c r="T48" s="247">
        <v>28</v>
      </c>
    </row>
    <row r="49" spans="1:20" s="1" customFormat="1" ht="9.75" customHeight="1">
      <c r="A49" s="85">
        <v>29</v>
      </c>
      <c r="C49" s="1" t="s">
        <v>902</v>
      </c>
      <c r="D49" s="509" t="s">
        <v>452</v>
      </c>
      <c r="E49" s="510">
        <v>155</v>
      </c>
      <c r="F49" s="105" t="s">
        <v>581</v>
      </c>
      <c r="G49" s="102">
        <v>113</v>
      </c>
      <c r="H49" s="473">
        <v>41</v>
      </c>
      <c r="I49" s="294">
        <v>151</v>
      </c>
      <c r="J49" s="196" t="s">
        <v>581</v>
      </c>
      <c r="K49" s="294">
        <v>109</v>
      </c>
      <c r="L49" s="402">
        <v>41</v>
      </c>
      <c r="M49" s="141" t="s">
        <v>491</v>
      </c>
      <c r="N49" s="141" t="s">
        <v>491</v>
      </c>
      <c r="O49" s="141" t="s">
        <v>491</v>
      </c>
      <c r="P49" s="195" t="s">
        <v>491</v>
      </c>
      <c r="Q49" s="196" t="s">
        <v>623</v>
      </c>
      <c r="R49" s="196" t="s">
        <v>623</v>
      </c>
      <c r="S49" s="196" t="s">
        <v>491</v>
      </c>
      <c r="T49" s="247"/>
    </row>
    <row r="50" spans="1:20" s="1" customFormat="1" ht="9.75" customHeight="1">
      <c r="A50" s="85"/>
      <c r="D50" s="509" t="s">
        <v>453</v>
      </c>
      <c r="E50" s="510">
        <v>103</v>
      </c>
      <c r="F50" s="105" t="s">
        <v>581</v>
      </c>
      <c r="G50" s="102">
        <v>67</v>
      </c>
      <c r="H50" s="473">
        <v>35</v>
      </c>
      <c r="I50" s="294">
        <v>101</v>
      </c>
      <c r="J50" s="196" t="s">
        <v>581</v>
      </c>
      <c r="K50" s="294">
        <v>65</v>
      </c>
      <c r="L50" s="402">
        <v>35</v>
      </c>
      <c r="M50" s="141" t="s">
        <v>491</v>
      </c>
      <c r="N50" s="141" t="s">
        <v>491</v>
      </c>
      <c r="O50" s="141" t="s">
        <v>491</v>
      </c>
      <c r="P50" s="195" t="s">
        <v>491</v>
      </c>
      <c r="Q50" s="196" t="s">
        <v>608</v>
      </c>
      <c r="R50" s="196" t="s">
        <v>608</v>
      </c>
      <c r="S50" s="196" t="s">
        <v>491</v>
      </c>
      <c r="T50" s="247">
        <v>29</v>
      </c>
    </row>
    <row r="51" spans="1:20" s="2" customFormat="1" ht="9.75" customHeight="1">
      <c r="A51" s="198">
        <v>3</v>
      </c>
      <c r="B51" s="2" t="s">
        <v>903</v>
      </c>
      <c r="D51" s="458" t="s">
        <v>452</v>
      </c>
      <c r="E51" s="505">
        <v>2383</v>
      </c>
      <c r="F51" s="474">
        <v>32</v>
      </c>
      <c r="G51" s="103">
        <v>1890</v>
      </c>
      <c r="H51" s="474">
        <v>461</v>
      </c>
      <c r="I51" s="506">
        <v>1850</v>
      </c>
      <c r="J51" s="506">
        <v>32</v>
      </c>
      <c r="K51" s="506">
        <v>1647</v>
      </c>
      <c r="L51" s="360">
        <v>171</v>
      </c>
      <c r="M51" s="360">
        <v>9</v>
      </c>
      <c r="N51" s="346" t="s">
        <v>491</v>
      </c>
      <c r="O51" s="360">
        <v>9</v>
      </c>
      <c r="P51" s="440" t="s">
        <v>491</v>
      </c>
      <c r="Q51" s="507">
        <v>524</v>
      </c>
      <c r="R51" s="506">
        <v>234</v>
      </c>
      <c r="S51" s="506">
        <v>290</v>
      </c>
      <c r="T51" s="247"/>
    </row>
    <row r="52" spans="1:20" s="2" customFormat="1" ht="9.75" customHeight="1">
      <c r="A52" s="198"/>
      <c r="C52" s="2" t="s">
        <v>904</v>
      </c>
      <c r="D52" s="458" t="s">
        <v>453</v>
      </c>
      <c r="E52" s="505">
        <v>1516</v>
      </c>
      <c r="F52" s="474">
        <v>10</v>
      </c>
      <c r="G52" s="103">
        <v>1338</v>
      </c>
      <c r="H52" s="474">
        <v>168</v>
      </c>
      <c r="I52" s="506">
        <v>1242</v>
      </c>
      <c r="J52" s="506">
        <v>10</v>
      </c>
      <c r="K52" s="506">
        <v>1168</v>
      </c>
      <c r="L52" s="360">
        <v>64</v>
      </c>
      <c r="M52" s="360">
        <v>6</v>
      </c>
      <c r="N52" s="346" t="s">
        <v>491</v>
      </c>
      <c r="O52" s="360">
        <v>6</v>
      </c>
      <c r="P52" s="440" t="s">
        <v>491</v>
      </c>
      <c r="Q52" s="507">
        <v>268</v>
      </c>
      <c r="R52" s="506">
        <v>164</v>
      </c>
      <c r="S52" s="506">
        <v>104</v>
      </c>
      <c r="T52" s="258">
        <v>3</v>
      </c>
    </row>
    <row r="53" spans="1:20" s="2" customFormat="1" ht="9.75" customHeight="1">
      <c r="A53" s="198"/>
      <c r="C53" s="118" t="s">
        <v>403</v>
      </c>
      <c r="D53" s="458"/>
      <c r="T53" s="258"/>
    </row>
    <row r="54" spans="1:20" s="1" customFormat="1" ht="9.75" customHeight="1">
      <c r="A54" s="85">
        <v>32</v>
      </c>
      <c r="C54" s="1" t="s">
        <v>905</v>
      </c>
      <c r="D54" s="509" t="s">
        <v>452</v>
      </c>
      <c r="E54" s="102">
        <v>367</v>
      </c>
      <c r="F54" s="473">
        <v>7</v>
      </c>
      <c r="G54" s="102">
        <v>267</v>
      </c>
      <c r="H54" s="473">
        <v>93</v>
      </c>
      <c r="I54" s="294">
        <v>279</v>
      </c>
      <c r="J54" s="294">
        <v>7</v>
      </c>
      <c r="K54" s="294">
        <v>195</v>
      </c>
      <c r="L54" s="402">
        <v>77</v>
      </c>
      <c r="M54" s="141" t="s">
        <v>491</v>
      </c>
      <c r="N54" s="141" t="s">
        <v>491</v>
      </c>
      <c r="O54" s="141" t="s">
        <v>491</v>
      </c>
      <c r="P54" s="195" t="s">
        <v>491</v>
      </c>
      <c r="Q54" s="511">
        <v>88</v>
      </c>
      <c r="R54" s="295">
        <v>72</v>
      </c>
      <c r="S54" s="295">
        <v>16</v>
      </c>
      <c r="T54" s="258"/>
    </row>
    <row r="55" spans="1:20" s="1" customFormat="1" ht="9.75" customHeight="1">
      <c r="A55" s="85"/>
      <c r="D55" s="509" t="s">
        <v>453</v>
      </c>
      <c r="E55" s="102">
        <v>217</v>
      </c>
      <c r="F55" s="473">
        <v>5</v>
      </c>
      <c r="G55" s="102">
        <v>176</v>
      </c>
      <c r="H55" s="473">
        <v>36</v>
      </c>
      <c r="I55" s="294">
        <v>165</v>
      </c>
      <c r="J55" s="294">
        <v>5</v>
      </c>
      <c r="K55" s="294">
        <v>131</v>
      </c>
      <c r="L55" s="402">
        <v>29</v>
      </c>
      <c r="M55" s="141" t="s">
        <v>491</v>
      </c>
      <c r="N55" s="141" t="s">
        <v>491</v>
      </c>
      <c r="O55" s="141" t="s">
        <v>491</v>
      </c>
      <c r="P55" s="195" t="s">
        <v>491</v>
      </c>
      <c r="Q55" s="511">
        <v>52</v>
      </c>
      <c r="R55" s="295">
        <v>45</v>
      </c>
      <c r="S55" s="295">
        <v>7</v>
      </c>
      <c r="T55" s="247">
        <v>32</v>
      </c>
    </row>
    <row r="56" spans="1:20" s="1" customFormat="1" ht="9.75" customHeight="1">
      <c r="A56" s="85">
        <v>33</v>
      </c>
      <c r="C56" s="1" t="s">
        <v>504</v>
      </c>
      <c r="D56" s="509" t="s">
        <v>452</v>
      </c>
      <c r="E56" s="102">
        <v>425</v>
      </c>
      <c r="F56" s="105" t="s">
        <v>491</v>
      </c>
      <c r="G56" s="102">
        <v>415</v>
      </c>
      <c r="H56" s="473">
        <v>10</v>
      </c>
      <c r="I56" s="294">
        <v>402</v>
      </c>
      <c r="J56" s="196" t="s">
        <v>491</v>
      </c>
      <c r="K56" s="294">
        <v>394</v>
      </c>
      <c r="L56" s="402">
        <v>8</v>
      </c>
      <c r="M56" s="141" t="s">
        <v>491</v>
      </c>
      <c r="N56" s="141" t="s">
        <v>491</v>
      </c>
      <c r="O56" s="141" t="s">
        <v>491</v>
      </c>
      <c r="P56" s="195" t="s">
        <v>491</v>
      </c>
      <c r="Q56" s="511">
        <v>23</v>
      </c>
      <c r="R56" s="295">
        <v>21</v>
      </c>
      <c r="S56" s="295">
        <v>2</v>
      </c>
      <c r="T56" s="247"/>
    </row>
    <row r="57" spans="1:20" s="1" customFormat="1" ht="9.75" customHeight="1">
      <c r="A57" s="85"/>
      <c r="D57" s="509" t="s">
        <v>453</v>
      </c>
      <c r="E57" s="102">
        <v>237</v>
      </c>
      <c r="F57" s="105" t="s">
        <v>491</v>
      </c>
      <c r="G57" s="102">
        <v>234</v>
      </c>
      <c r="H57" s="473">
        <v>3</v>
      </c>
      <c r="I57" s="294">
        <v>224</v>
      </c>
      <c r="J57" s="196" t="s">
        <v>491</v>
      </c>
      <c r="K57" s="294">
        <v>221</v>
      </c>
      <c r="L57" s="402">
        <v>3</v>
      </c>
      <c r="M57" s="141" t="s">
        <v>491</v>
      </c>
      <c r="N57" s="141" t="s">
        <v>491</v>
      </c>
      <c r="O57" s="141" t="s">
        <v>491</v>
      </c>
      <c r="P57" s="195" t="s">
        <v>491</v>
      </c>
      <c r="Q57" s="511">
        <v>13</v>
      </c>
      <c r="R57" s="295">
        <v>13</v>
      </c>
      <c r="S57" s="196" t="s">
        <v>491</v>
      </c>
      <c r="T57" s="247">
        <v>33</v>
      </c>
    </row>
    <row r="58" spans="1:20" s="1" customFormat="1" ht="9.75" customHeight="1">
      <c r="A58" s="85">
        <v>352</v>
      </c>
      <c r="C58" s="1" t="s">
        <v>906</v>
      </c>
      <c r="D58" s="509" t="s">
        <v>452</v>
      </c>
      <c r="E58" s="102">
        <v>469</v>
      </c>
      <c r="F58" s="473">
        <v>2</v>
      </c>
      <c r="G58" s="102">
        <v>458</v>
      </c>
      <c r="H58" s="473">
        <v>9</v>
      </c>
      <c r="I58" s="294">
        <v>425</v>
      </c>
      <c r="J58" s="294">
        <v>2</v>
      </c>
      <c r="K58" s="294">
        <v>414</v>
      </c>
      <c r="L58" s="402">
        <v>9</v>
      </c>
      <c r="M58" s="402">
        <v>8</v>
      </c>
      <c r="N58" s="141" t="s">
        <v>491</v>
      </c>
      <c r="O58" s="402">
        <v>8</v>
      </c>
      <c r="P58" s="195" t="s">
        <v>491</v>
      </c>
      <c r="Q58" s="511">
        <v>36</v>
      </c>
      <c r="R58" s="295">
        <v>36</v>
      </c>
      <c r="S58" s="196" t="s">
        <v>491</v>
      </c>
      <c r="T58" s="247"/>
    </row>
    <row r="59" spans="1:20" s="1" customFormat="1" ht="9.75" customHeight="1">
      <c r="A59" s="85"/>
      <c r="D59" s="509" t="s">
        <v>453</v>
      </c>
      <c r="E59" s="102">
        <v>435</v>
      </c>
      <c r="F59" s="105" t="s">
        <v>491</v>
      </c>
      <c r="G59" s="102">
        <v>429</v>
      </c>
      <c r="H59" s="473">
        <v>6</v>
      </c>
      <c r="I59" s="294">
        <v>396</v>
      </c>
      <c r="J59" s="196" t="s">
        <v>491</v>
      </c>
      <c r="K59" s="294">
        <v>390</v>
      </c>
      <c r="L59" s="402">
        <v>6</v>
      </c>
      <c r="M59" s="402">
        <v>6</v>
      </c>
      <c r="N59" s="141" t="s">
        <v>491</v>
      </c>
      <c r="O59" s="402">
        <v>6</v>
      </c>
      <c r="P59" s="195" t="s">
        <v>491</v>
      </c>
      <c r="Q59" s="511">
        <v>33</v>
      </c>
      <c r="R59" s="295">
        <v>33</v>
      </c>
      <c r="S59" s="196" t="s">
        <v>491</v>
      </c>
      <c r="T59" s="247">
        <v>352</v>
      </c>
    </row>
    <row r="60" spans="1:20" s="1" customFormat="1" ht="9.75" customHeight="1">
      <c r="A60" s="85" t="str">
        <f>"350,"</f>
        <v>350,</v>
      </c>
      <c r="C60" s="1" t="s">
        <v>907</v>
      </c>
      <c r="D60" s="509" t="s">
        <v>452</v>
      </c>
      <c r="E60" s="102">
        <v>178</v>
      </c>
      <c r="F60" s="473">
        <v>3</v>
      </c>
      <c r="G60" s="102">
        <v>160</v>
      </c>
      <c r="H60" s="473">
        <v>15</v>
      </c>
      <c r="I60" s="294">
        <v>168</v>
      </c>
      <c r="J60" s="294">
        <v>3</v>
      </c>
      <c r="K60" s="294">
        <v>151</v>
      </c>
      <c r="L60" s="402">
        <v>14</v>
      </c>
      <c r="M60" s="141" t="s">
        <v>491</v>
      </c>
      <c r="N60" s="141" t="s">
        <v>491</v>
      </c>
      <c r="O60" s="141" t="s">
        <v>491</v>
      </c>
      <c r="P60" s="195" t="s">
        <v>491</v>
      </c>
      <c r="Q60" s="511">
        <v>10</v>
      </c>
      <c r="R60" s="295">
        <v>9</v>
      </c>
      <c r="S60" s="196" t="s">
        <v>581</v>
      </c>
      <c r="T60" s="247" t="str">
        <f>"350,"</f>
        <v>350,</v>
      </c>
    </row>
    <row r="61" spans="1:20" s="1" customFormat="1" ht="9.75" customHeight="1">
      <c r="A61" s="85">
        <v>355</v>
      </c>
      <c r="C61" s="1" t="s">
        <v>908</v>
      </c>
      <c r="D61" s="509" t="s">
        <v>453</v>
      </c>
      <c r="E61" s="102">
        <v>111</v>
      </c>
      <c r="F61" s="105" t="s">
        <v>491</v>
      </c>
      <c r="G61" s="102">
        <v>103</v>
      </c>
      <c r="H61" s="473">
        <v>8</v>
      </c>
      <c r="I61" s="294">
        <v>104</v>
      </c>
      <c r="J61" s="196" t="s">
        <v>491</v>
      </c>
      <c r="K61" s="294">
        <v>97</v>
      </c>
      <c r="L61" s="402">
        <v>7</v>
      </c>
      <c r="M61" s="141" t="s">
        <v>491</v>
      </c>
      <c r="N61" s="141" t="s">
        <v>491</v>
      </c>
      <c r="O61" s="141" t="s">
        <v>491</v>
      </c>
      <c r="P61" s="195" t="s">
        <v>491</v>
      </c>
      <c r="Q61" s="511">
        <v>7</v>
      </c>
      <c r="R61" s="295">
        <v>6</v>
      </c>
      <c r="S61" s="196" t="s">
        <v>581</v>
      </c>
      <c r="T61" s="247">
        <v>355</v>
      </c>
    </row>
    <row r="62" spans="1:20" s="2" customFormat="1" ht="9.75" customHeight="1">
      <c r="A62" s="198">
        <v>4</v>
      </c>
      <c r="B62" s="2" t="s">
        <v>508</v>
      </c>
      <c r="D62" s="458" t="s">
        <v>452</v>
      </c>
      <c r="E62" s="103">
        <v>7735</v>
      </c>
      <c r="F62" s="474">
        <v>342</v>
      </c>
      <c r="G62" s="103">
        <v>6490</v>
      </c>
      <c r="H62" s="474">
        <v>903</v>
      </c>
      <c r="I62" s="506">
        <v>7065</v>
      </c>
      <c r="J62" s="506">
        <v>340</v>
      </c>
      <c r="K62" s="506">
        <v>5907</v>
      </c>
      <c r="L62" s="360">
        <v>818</v>
      </c>
      <c r="M62" s="360">
        <v>36</v>
      </c>
      <c r="N62" s="346" t="s">
        <v>491</v>
      </c>
      <c r="O62" s="360">
        <v>35</v>
      </c>
      <c r="P62" s="264">
        <v>1</v>
      </c>
      <c r="Q62" s="507">
        <v>634</v>
      </c>
      <c r="R62" s="506">
        <v>548</v>
      </c>
      <c r="S62" s="506">
        <v>84</v>
      </c>
      <c r="T62" s="459"/>
    </row>
    <row r="63" spans="1:20" s="2" customFormat="1" ht="9.75" customHeight="1">
      <c r="A63" s="198"/>
      <c r="D63" s="458" t="s">
        <v>453</v>
      </c>
      <c r="E63" s="103">
        <v>7121</v>
      </c>
      <c r="F63" s="474">
        <v>271</v>
      </c>
      <c r="G63" s="103">
        <v>6069</v>
      </c>
      <c r="H63" s="474">
        <v>781</v>
      </c>
      <c r="I63" s="506">
        <v>6564</v>
      </c>
      <c r="J63" s="506">
        <v>269</v>
      </c>
      <c r="K63" s="506">
        <v>5551</v>
      </c>
      <c r="L63" s="360">
        <v>744</v>
      </c>
      <c r="M63" s="360">
        <v>33</v>
      </c>
      <c r="N63" s="346" t="s">
        <v>491</v>
      </c>
      <c r="O63" s="360">
        <v>32</v>
      </c>
      <c r="P63" s="264">
        <v>1</v>
      </c>
      <c r="Q63" s="507">
        <v>524</v>
      </c>
      <c r="R63" s="506">
        <v>486</v>
      </c>
      <c r="S63" s="506">
        <v>36</v>
      </c>
      <c r="T63" s="258">
        <v>4</v>
      </c>
    </row>
    <row r="64" spans="1:20" s="1" customFormat="1" ht="9.75" customHeight="1">
      <c r="A64" s="85"/>
      <c r="B64"/>
      <c r="C64" s="1" t="s">
        <v>403</v>
      </c>
      <c r="D64" s="509"/>
      <c r="T64" s="258"/>
    </row>
    <row r="65" spans="1:20" s="1" customFormat="1" ht="9.75" customHeight="1">
      <c r="A65" s="85">
        <v>400</v>
      </c>
      <c r="C65" s="1" t="s">
        <v>909</v>
      </c>
      <c r="D65" s="509" t="s">
        <v>452</v>
      </c>
      <c r="E65" s="102">
        <v>1473</v>
      </c>
      <c r="F65" s="102">
        <v>212</v>
      </c>
      <c r="G65" s="102">
        <v>1251</v>
      </c>
      <c r="H65" s="473">
        <v>10</v>
      </c>
      <c r="I65" s="294">
        <v>1385</v>
      </c>
      <c r="J65" s="294">
        <v>211</v>
      </c>
      <c r="K65" s="294">
        <v>1166</v>
      </c>
      <c r="L65" s="402">
        <v>8</v>
      </c>
      <c r="M65" s="402">
        <v>3</v>
      </c>
      <c r="N65" s="141" t="s">
        <v>491</v>
      </c>
      <c r="O65" s="402">
        <v>2</v>
      </c>
      <c r="P65" s="195" t="s">
        <v>581</v>
      </c>
      <c r="Q65" s="511">
        <v>85</v>
      </c>
      <c r="R65" s="295">
        <v>83</v>
      </c>
      <c r="S65" s="295">
        <v>1</v>
      </c>
      <c r="T65" s="247"/>
    </row>
    <row r="66" spans="1:20" s="1" customFormat="1" ht="9.75" customHeight="1">
      <c r="A66" s="85"/>
      <c r="D66" s="509" t="s">
        <v>453</v>
      </c>
      <c r="E66" s="102">
        <v>1280</v>
      </c>
      <c r="F66" s="102">
        <v>161</v>
      </c>
      <c r="G66" s="102">
        <v>1112</v>
      </c>
      <c r="H66" s="473">
        <v>7</v>
      </c>
      <c r="I66" s="294">
        <v>1207</v>
      </c>
      <c r="J66" s="294">
        <v>160</v>
      </c>
      <c r="K66" s="294">
        <v>1041</v>
      </c>
      <c r="L66" s="402">
        <v>6</v>
      </c>
      <c r="M66" s="402">
        <v>2</v>
      </c>
      <c r="N66" s="141" t="s">
        <v>491</v>
      </c>
      <c r="O66" s="402">
        <v>1</v>
      </c>
      <c r="P66" s="195" t="s">
        <v>581</v>
      </c>
      <c r="Q66" s="511">
        <v>71</v>
      </c>
      <c r="R66" s="295">
        <v>70</v>
      </c>
      <c r="S66" s="196" t="s">
        <v>491</v>
      </c>
      <c r="T66" s="247">
        <v>400</v>
      </c>
    </row>
    <row r="67" spans="1:20" s="1" customFormat="1" ht="9.75" customHeight="1">
      <c r="A67" s="85" t="str">
        <f>"407"</f>
        <v>407</v>
      </c>
      <c r="C67" s="1" t="s">
        <v>910</v>
      </c>
      <c r="D67" s="509" t="s">
        <v>452</v>
      </c>
      <c r="E67" s="102">
        <v>662</v>
      </c>
      <c r="F67" s="102">
        <v>108</v>
      </c>
      <c r="G67" s="102">
        <v>554</v>
      </c>
      <c r="H67" s="105" t="s">
        <v>491</v>
      </c>
      <c r="I67" s="294">
        <v>641</v>
      </c>
      <c r="J67" s="294">
        <v>107</v>
      </c>
      <c r="K67" s="294">
        <v>534</v>
      </c>
      <c r="L67" s="141" t="s">
        <v>491</v>
      </c>
      <c r="M67" s="141" t="s">
        <v>491</v>
      </c>
      <c r="N67" s="141" t="s">
        <v>491</v>
      </c>
      <c r="O67" s="141" t="s">
        <v>491</v>
      </c>
      <c r="P67" s="195" t="s">
        <v>491</v>
      </c>
      <c r="Q67" s="511">
        <v>21</v>
      </c>
      <c r="R67" s="295">
        <v>20</v>
      </c>
      <c r="S67" s="196" t="s">
        <v>491</v>
      </c>
      <c r="T67" s="247"/>
    </row>
    <row r="68" spans="1:20" s="1" customFormat="1" ht="9.75" customHeight="1">
      <c r="A68" s="85"/>
      <c r="D68" s="509" t="s">
        <v>453</v>
      </c>
      <c r="E68" s="102">
        <v>576</v>
      </c>
      <c r="F68" s="102">
        <v>91</v>
      </c>
      <c r="G68" s="102">
        <v>485</v>
      </c>
      <c r="H68" s="105" t="s">
        <v>491</v>
      </c>
      <c r="I68" s="294">
        <v>561</v>
      </c>
      <c r="J68" s="294">
        <v>90</v>
      </c>
      <c r="K68" s="294">
        <v>471</v>
      </c>
      <c r="L68" s="141" t="s">
        <v>491</v>
      </c>
      <c r="M68" s="141" t="s">
        <v>491</v>
      </c>
      <c r="N68" s="141" t="s">
        <v>491</v>
      </c>
      <c r="O68" s="141" t="s">
        <v>491</v>
      </c>
      <c r="P68" s="195" t="s">
        <v>491</v>
      </c>
      <c r="Q68" s="511">
        <v>15</v>
      </c>
      <c r="R68" s="295">
        <v>14</v>
      </c>
      <c r="S68" s="196" t="s">
        <v>491</v>
      </c>
      <c r="T68" s="247" t="str">
        <f>"407"</f>
        <v>407</v>
      </c>
    </row>
    <row r="69" spans="1:20" s="1" customFormat="1" ht="9.75" customHeight="1">
      <c r="A69" s="85">
        <v>43</v>
      </c>
      <c r="C69" s="1" t="s">
        <v>911</v>
      </c>
      <c r="D69" s="509" t="s">
        <v>452</v>
      </c>
      <c r="E69" s="102">
        <v>132</v>
      </c>
      <c r="F69" s="105" t="s">
        <v>491</v>
      </c>
      <c r="G69" s="102">
        <v>117</v>
      </c>
      <c r="H69" s="473">
        <v>15</v>
      </c>
      <c r="I69" s="294">
        <v>74</v>
      </c>
      <c r="J69" s="196" t="s">
        <v>491</v>
      </c>
      <c r="K69" s="294">
        <v>61</v>
      </c>
      <c r="L69" s="402">
        <v>13</v>
      </c>
      <c r="M69" s="141" t="s">
        <v>491</v>
      </c>
      <c r="N69" s="141" t="s">
        <v>491</v>
      </c>
      <c r="O69" s="141" t="s">
        <v>491</v>
      </c>
      <c r="P69" s="195" t="s">
        <v>491</v>
      </c>
      <c r="Q69" s="511">
        <v>58</v>
      </c>
      <c r="R69" s="295">
        <v>56</v>
      </c>
      <c r="S69" s="295">
        <v>2</v>
      </c>
      <c r="T69" s="247"/>
    </row>
    <row r="70" spans="1:20" s="1" customFormat="1" ht="9.75" customHeight="1">
      <c r="A70" s="85"/>
      <c r="D70" s="509" t="s">
        <v>453</v>
      </c>
      <c r="E70" s="102">
        <v>104</v>
      </c>
      <c r="F70" s="105" t="s">
        <v>491</v>
      </c>
      <c r="G70" s="102">
        <v>93</v>
      </c>
      <c r="H70" s="473">
        <v>11</v>
      </c>
      <c r="I70" s="294">
        <v>54</v>
      </c>
      <c r="J70" s="196" t="s">
        <v>491</v>
      </c>
      <c r="K70" s="294">
        <v>45</v>
      </c>
      <c r="L70" s="402">
        <v>9</v>
      </c>
      <c r="M70" s="141" t="s">
        <v>491</v>
      </c>
      <c r="N70" s="141" t="s">
        <v>491</v>
      </c>
      <c r="O70" s="141" t="s">
        <v>491</v>
      </c>
      <c r="P70" s="195" t="s">
        <v>491</v>
      </c>
      <c r="Q70" s="511">
        <v>50</v>
      </c>
      <c r="R70" s="295">
        <v>48</v>
      </c>
      <c r="S70" s="295">
        <v>2</v>
      </c>
      <c r="T70" s="247">
        <v>43</v>
      </c>
    </row>
    <row r="71" spans="1:20" s="1" customFormat="1" ht="11.25">
      <c r="A71" s="85">
        <v>46</v>
      </c>
      <c r="C71" s="1" t="s">
        <v>509</v>
      </c>
      <c r="D71" s="509" t="s">
        <v>452</v>
      </c>
      <c r="E71" s="102">
        <v>5070</v>
      </c>
      <c r="F71" s="105" t="s">
        <v>491</v>
      </c>
      <c r="G71" s="102">
        <v>4193</v>
      </c>
      <c r="H71" s="473">
        <v>877</v>
      </c>
      <c r="I71" s="294">
        <v>4590</v>
      </c>
      <c r="J71" s="196" t="s">
        <v>491</v>
      </c>
      <c r="K71" s="294">
        <v>3793</v>
      </c>
      <c r="L71" s="402">
        <v>797</v>
      </c>
      <c r="M71" s="402">
        <v>33</v>
      </c>
      <c r="N71" s="141" t="s">
        <v>491</v>
      </c>
      <c r="O71" s="402">
        <v>33</v>
      </c>
      <c r="P71" s="195" t="s">
        <v>491</v>
      </c>
      <c r="Q71" s="511">
        <v>447</v>
      </c>
      <c r="R71" s="295">
        <v>367</v>
      </c>
      <c r="S71" s="295">
        <v>80</v>
      </c>
      <c r="T71" s="247"/>
    </row>
    <row r="72" spans="1:20" s="1" customFormat="1" ht="11.25">
      <c r="A72" s="85"/>
      <c r="D72" s="509" t="s">
        <v>453</v>
      </c>
      <c r="E72" s="102">
        <v>4826</v>
      </c>
      <c r="F72" s="105" t="s">
        <v>491</v>
      </c>
      <c r="G72" s="102">
        <v>4064</v>
      </c>
      <c r="H72" s="473">
        <v>762</v>
      </c>
      <c r="I72" s="294">
        <v>4429</v>
      </c>
      <c r="J72" s="196" t="s">
        <v>491</v>
      </c>
      <c r="K72" s="294">
        <v>3700</v>
      </c>
      <c r="L72" s="402">
        <v>729</v>
      </c>
      <c r="M72" s="402">
        <v>31</v>
      </c>
      <c r="N72" s="141" t="s">
        <v>491</v>
      </c>
      <c r="O72" s="402">
        <v>31</v>
      </c>
      <c r="P72" s="195" t="s">
        <v>491</v>
      </c>
      <c r="Q72" s="511">
        <v>366</v>
      </c>
      <c r="R72" s="295">
        <v>333</v>
      </c>
      <c r="S72" s="295">
        <v>33</v>
      </c>
      <c r="T72" s="247">
        <v>46</v>
      </c>
    </row>
    <row r="73" spans="1:20" s="1" customFormat="1" ht="12.75">
      <c r="A73" s="85"/>
      <c r="B73"/>
      <c r="C73" s="1" t="s">
        <v>510</v>
      </c>
      <c r="D73" s="509"/>
      <c r="E73" s="102"/>
      <c r="F73" s="151"/>
      <c r="G73" s="102"/>
      <c r="H73" s="473"/>
      <c r="I73"/>
      <c r="J73"/>
      <c r="K73"/>
      <c r="L73" s="402"/>
      <c r="M73" s="402"/>
      <c r="N73" s="141"/>
      <c r="O73" s="402"/>
      <c r="P73" s="195"/>
      <c r="Q73" s="511"/>
      <c r="R73" s="295"/>
      <c r="S73" s="511"/>
      <c r="T73" s="247"/>
    </row>
    <row r="74" spans="1:20" s="1" customFormat="1" ht="11.25">
      <c r="A74" s="85">
        <v>464</v>
      </c>
      <c r="C74" s="1" t="s">
        <v>511</v>
      </c>
      <c r="D74" s="509" t="s">
        <v>452</v>
      </c>
      <c r="E74" s="102">
        <v>4527</v>
      </c>
      <c r="F74" s="105" t="s">
        <v>491</v>
      </c>
      <c r="G74" s="102">
        <v>3767</v>
      </c>
      <c r="H74" s="473">
        <v>760</v>
      </c>
      <c r="I74" s="294">
        <v>4238</v>
      </c>
      <c r="J74" s="196" t="s">
        <v>491</v>
      </c>
      <c r="K74" s="294">
        <v>3496</v>
      </c>
      <c r="L74" s="402">
        <v>742</v>
      </c>
      <c r="M74" s="402">
        <v>31</v>
      </c>
      <c r="N74" s="141" t="s">
        <v>491</v>
      </c>
      <c r="O74" s="402">
        <v>31</v>
      </c>
      <c r="P74" s="195" t="s">
        <v>491</v>
      </c>
      <c r="Q74" s="511">
        <v>258</v>
      </c>
      <c r="R74" s="295">
        <v>240</v>
      </c>
      <c r="S74" s="511">
        <v>18</v>
      </c>
      <c r="T74" s="247"/>
    </row>
    <row r="75" spans="1:20" s="1" customFormat="1" ht="11.25">
      <c r="A75" s="175"/>
      <c r="D75" s="509" t="s">
        <v>453</v>
      </c>
      <c r="E75" s="102">
        <v>4445</v>
      </c>
      <c r="F75" s="105" t="s">
        <v>491</v>
      </c>
      <c r="G75" s="102">
        <v>3742</v>
      </c>
      <c r="H75" s="473">
        <v>703</v>
      </c>
      <c r="I75" s="294">
        <v>4166</v>
      </c>
      <c r="J75" s="196" t="s">
        <v>491</v>
      </c>
      <c r="K75" s="294">
        <v>3474</v>
      </c>
      <c r="L75" s="402">
        <v>692</v>
      </c>
      <c r="M75" s="402">
        <v>30</v>
      </c>
      <c r="N75" s="141" t="s">
        <v>491</v>
      </c>
      <c r="O75" s="402">
        <v>30</v>
      </c>
      <c r="P75" s="195" t="s">
        <v>491</v>
      </c>
      <c r="Q75" s="511">
        <v>249</v>
      </c>
      <c r="R75" s="295">
        <v>238</v>
      </c>
      <c r="S75" s="511">
        <v>11</v>
      </c>
      <c r="T75" s="247">
        <v>464</v>
      </c>
    </row>
    <row r="76" spans="1:20" s="1" customFormat="1" ht="11.25">
      <c r="A76" s="24"/>
      <c r="D76" s="272"/>
      <c r="S76" s="24"/>
      <c r="T76" s="247"/>
    </row>
    <row r="77" spans="1:20" s="1" customFormat="1" ht="11.25">
      <c r="A77" s="24"/>
      <c r="D77" s="272"/>
      <c r="S77" s="24"/>
      <c r="T77" s="191"/>
    </row>
    <row r="78" spans="1:20" s="1" customFormat="1" ht="11.25">
      <c r="A78" s="24"/>
      <c r="D78" s="272"/>
      <c r="S78" s="24"/>
      <c r="T78" s="191"/>
    </row>
    <row r="79" spans="1:20" s="1" customFormat="1" ht="11.25">
      <c r="A79" s="24"/>
      <c r="D79" s="272"/>
      <c r="E79" s="102"/>
      <c r="F79" s="105"/>
      <c r="G79" s="102"/>
      <c r="H79" s="473"/>
      <c r="I79" s="294"/>
      <c r="J79" s="196"/>
      <c r="K79" s="294"/>
      <c r="L79" s="402"/>
      <c r="M79" s="402"/>
      <c r="N79" s="141"/>
      <c r="O79" s="402"/>
      <c r="P79" s="195"/>
      <c r="Q79" s="511"/>
      <c r="R79" s="295"/>
      <c r="S79" s="295"/>
      <c r="T79" s="191"/>
    </row>
    <row r="80" spans="1:20" s="1" customFormat="1" ht="11.25">
      <c r="A80" s="4" t="str">
        <f>"- 40 -"</f>
        <v>- 40 -</v>
      </c>
      <c r="B80" s="4"/>
      <c r="C80" s="4"/>
      <c r="D80" s="4"/>
      <c r="E80" s="4"/>
      <c r="F80" s="4"/>
      <c r="G80" s="4"/>
      <c r="H80" s="4"/>
      <c r="I80" s="4" t="str">
        <f>"- 41 -"</f>
        <v>- 41 -</v>
      </c>
      <c r="J80" s="4"/>
      <c r="K80" s="4"/>
      <c r="L80" s="4"/>
      <c r="M80" s="4"/>
      <c r="N80" s="4"/>
      <c r="O80" s="4"/>
      <c r="P80" s="4"/>
      <c r="Q80" s="4"/>
      <c r="R80" s="4"/>
      <c r="S80" s="4"/>
      <c r="T80" s="4"/>
    </row>
    <row r="81" s="1" customFormat="1" ht="11.25">
      <c r="D81" s="5"/>
    </row>
    <row r="82" s="1" customFormat="1" ht="11.25">
      <c r="D82" s="5"/>
    </row>
    <row r="83" spans="2:20" s="81" customFormat="1" ht="12.75">
      <c r="B83" s="775" t="s">
        <v>912</v>
      </c>
      <c r="C83" s="775"/>
      <c r="D83" s="775"/>
      <c r="E83" s="775"/>
      <c r="F83" s="775"/>
      <c r="G83" s="775"/>
      <c r="H83" s="775"/>
      <c r="I83" s="302" t="s">
        <v>890</v>
      </c>
      <c r="J83" s="106"/>
      <c r="K83" s="106"/>
      <c r="L83" s="106"/>
      <c r="M83" s="106"/>
      <c r="N83" s="106"/>
      <c r="O83" s="106"/>
      <c r="P83" s="106"/>
      <c r="Q83" s="106"/>
      <c r="R83" s="106"/>
      <c r="S83" s="106"/>
      <c r="T83" s="106"/>
    </row>
    <row r="84" spans="1:20" s="81" customFormat="1" ht="11.25">
      <c r="A84" s="1"/>
      <c r="B84" s="1"/>
      <c r="C84" s="1"/>
      <c r="D84" s="5"/>
      <c r="E84" s="1"/>
      <c r="F84" s="1"/>
      <c r="G84" s="1"/>
      <c r="H84" s="1"/>
      <c r="I84" s="1"/>
      <c r="J84" s="1"/>
      <c r="K84" s="1"/>
      <c r="L84" s="1"/>
      <c r="M84" s="1"/>
      <c r="N84" s="1"/>
      <c r="O84" s="1"/>
      <c r="P84" s="1"/>
      <c r="Q84" s="1"/>
      <c r="R84" s="1"/>
      <c r="S84" s="1"/>
      <c r="T84" s="1"/>
    </row>
    <row r="85" spans="1:20" s="81" customFormat="1" ht="12" thickBot="1">
      <c r="A85" s="23"/>
      <c r="B85" s="23"/>
      <c r="C85" s="23"/>
      <c r="D85" s="174"/>
      <c r="E85" s="23"/>
      <c r="F85" s="23"/>
      <c r="G85" s="23"/>
      <c r="H85" s="23"/>
      <c r="I85" s="23"/>
      <c r="J85" s="23"/>
      <c r="K85" s="23"/>
      <c r="L85" s="23"/>
      <c r="M85" s="23"/>
      <c r="N85" s="23"/>
      <c r="O85" s="23"/>
      <c r="P85" s="23"/>
      <c r="Q85" s="23"/>
      <c r="R85" s="23"/>
      <c r="S85" s="23"/>
      <c r="T85" s="23"/>
    </row>
    <row r="86" spans="1:20" s="1" customFormat="1" ht="11.25">
      <c r="A86" s="143"/>
      <c r="B86" s="27"/>
      <c r="C86" s="27"/>
      <c r="D86" s="68"/>
      <c r="E86" s="123"/>
      <c r="F86" s="27"/>
      <c r="G86" s="27"/>
      <c r="H86" s="27"/>
      <c r="I86" s="24"/>
      <c r="J86" s="24"/>
      <c r="K86" s="24"/>
      <c r="L86" s="24"/>
      <c r="M86" s="206"/>
      <c r="N86" s="24"/>
      <c r="O86" s="24"/>
      <c r="P86" s="143"/>
      <c r="Q86" s="24"/>
      <c r="R86" s="24"/>
      <c r="S86" s="24"/>
      <c r="T86" s="206"/>
    </row>
    <row r="87" spans="1:20" s="1" customFormat="1" ht="11.25">
      <c r="A87" s="178"/>
      <c r="B87" s="4"/>
      <c r="C87" s="4"/>
      <c r="D87" s="179"/>
      <c r="E87" s="145"/>
      <c r="F87" s="29"/>
      <c r="G87" s="29"/>
      <c r="H87" s="29"/>
      <c r="I87" s="29"/>
      <c r="J87" s="29"/>
      <c r="K87" s="29"/>
      <c r="L87" s="29"/>
      <c r="M87" s="180"/>
      <c r="N87" s="29"/>
      <c r="O87" s="29"/>
      <c r="P87" s="42"/>
      <c r="Q87" s="129"/>
      <c r="R87" s="29"/>
      <c r="S87" s="29"/>
      <c r="T87" s="236"/>
    </row>
    <row r="88" spans="1:20" s="1" customFormat="1" ht="12.75" customHeight="1">
      <c r="A88" s="178"/>
      <c r="B88" s="4"/>
      <c r="C88" s="4"/>
      <c r="D88" s="179"/>
      <c r="E88" s="405" t="s">
        <v>529</v>
      </c>
      <c r="F88" s="405" t="s">
        <v>424</v>
      </c>
      <c r="G88" s="405" t="s">
        <v>430</v>
      </c>
      <c r="H88" s="407" t="s">
        <v>431</v>
      </c>
      <c r="I88" s="778" t="s">
        <v>682</v>
      </c>
      <c r="J88" s="405" t="s">
        <v>424</v>
      </c>
      <c r="K88" s="239" t="s">
        <v>628</v>
      </c>
      <c r="L88" s="405" t="s">
        <v>431</v>
      </c>
      <c r="M88" s="239" t="s">
        <v>682</v>
      </c>
      <c r="N88" s="405" t="s">
        <v>424</v>
      </c>
      <c r="O88" s="239" t="s">
        <v>628</v>
      </c>
      <c r="P88" s="405" t="s">
        <v>431</v>
      </c>
      <c r="Q88" s="239" t="s">
        <v>682</v>
      </c>
      <c r="R88" s="776" t="s">
        <v>403</v>
      </c>
      <c r="S88" s="321"/>
      <c r="T88" s="236"/>
    </row>
    <row r="89" spans="1:20" s="1" customFormat="1" ht="11.25">
      <c r="A89" s="175"/>
      <c r="B89" s="72"/>
      <c r="C89" s="4"/>
      <c r="D89" s="71"/>
      <c r="E89" s="146"/>
      <c r="F89" s="146"/>
      <c r="G89" s="146"/>
      <c r="H89" s="752"/>
      <c r="I89" s="740"/>
      <c r="J89" s="146"/>
      <c r="K89" s="761"/>
      <c r="L89" s="146"/>
      <c r="M89" s="146"/>
      <c r="N89" s="146"/>
      <c r="O89" s="761"/>
      <c r="P89" s="146"/>
      <c r="Q89" s="146"/>
      <c r="R89" s="74" t="s">
        <v>630</v>
      </c>
      <c r="S89" s="24"/>
      <c r="T89" s="241"/>
    </row>
    <row r="90" spans="1:20" s="1" customFormat="1" ht="12" thickBot="1">
      <c r="A90" s="175"/>
      <c r="B90" s="27"/>
      <c r="C90" s="4"/>
      <c r="D90" s="71"/>
      <c r="E90" s="751"/>
      <c r="F90" s="751"/>
      <c r="G90" s="751"/>
      <c r="H90" s="777"/>
      <c r="I90" s="741"/>
      <c r="J90" s="751"/>
      <c r="K90" s="406"/>
      <c r="L90" s="751"/>
      <c r="M90" s="751"/>
      <c r="N90" s="751"/>
      <c r="O90" s="406"/>
      <c r="P90" s="751"/>
      <c r="Q90" s="751"/>
      <c r="R90" s="78" t="s">
        <v>631</v>
      </c>
      <c r="S90" s="24"/>
      <c r="T90" s="241"/>
    </row>
    <row r="91" spans="1:20" s="1" customFormat="1" ht="11.25">
      <c r="A91" s="143"/>
      <c r="B91" s="34"/>
      <c r="C91" s="34"/>
      <c r="D91" s="176"/>
      <c r="E91" s="34"/>
      <c r="F91" s="34"/>
      <c r="G91" s="34"/>
      <c r="H91" s="34"/>
      <c r="I91" s="34"/>
      <c r="J91" s="34"/>
      <c r="K91" s="34"/>
      <c r="L91" s="34"/>
      <c r="M91" s="34"/>
      <c r="N91" s="34"/>
      <c r="O91" s="34"/>
      <c r="P91" s="34"/>
      <c r="Q91" s="34"/>
      <c r="R91" s="34"/>
      <c r="S91" s="518"/>
      <c r="T91" s="206"/>
    </row>
    <row r="92" spans="1:21" s="519" customFormat="1" ht="10.5" customHeight="1">
      <c r="A92" s="198">
        <v>5</v>
      </c>
      <c r="B92" s="519" t="s">
        <v>512</v>
      </c>
      <c r="D92" s="458" t="s">
        <v>452</v>
      </c>
      <c r="E92" s="505">
        <v>2499</v>
      </c>
      <c r="F92" s="103">
        <v>42</v>
      </c>
      <c r="G92" s="103">
        <v>1280</v>
      </c>
      <c r="H92" s="103">
        <v>1177</v>
      </c>
      <c r="I92" s="506">
        <v>1851</v>
      </c>
      <c r="J92" s="506">
        <v>41</v>
      </c>
      <c r="K92" s="506">
        <v>1167</v>
      </c>
      <c r="L92" s="360">
        <v>643</v>
      </c>
      <c r="M92" s="360">
        <v>28</v>
      </c>
      <c r="N92" s="195" t="s">
        <v>491</v>
      </c>
      <c r="O92" s="264">
        <v>5</v>
      </c>
      <c r="P92" s="264">
        <v>23</v>
      </c>
      <c r="Q92" s="507">
        <v>620</v>
      </c>
      <c r="R92" s="506">
        <v>108</v>
      </c>
      <c r="S92" s="508">
        <v>511</v>
      </c>
      <c r="U92" s="520"/>
    </row>
    <row r="93" spans="1:21" s="2" customFormat="1" ht="9.75" customHeight="1">
      <c r="A93" s="222"/>
      <c r="D93" s="458" t="s">
        <v>453</v>
      </c>
      <c r="E93" s="505">
        <v>1329</v>
      </c>
      <c r="F93" s="103">
        <v>26</v>
      </c>
      <c r="G93" s="103">
        <v>907</v>
      </c>
      <c r="H93" s="103">
        <v>396</v>
      </c>
      <c r="I93" s="506">
        <v>1081</v>
      </c>
      <c r="J93" s="506">
        <v>25</v>
      </c>
      <c r="K93" s="506">
        <v>851</v>
      </c>
      <c r="L93" s="360">
        <v>205</v>
      </c>
      <c r="M93" s="360">
        <v>19</v>
      </c>
      <c r="N93" s="195" t="s">
        <v>491</v>
      </c>
      <c r="O93" s="264">
        <v>3</v>
      </c>
      <c r="P93" s="264">
        <v>16</v>
      </c>
      <c r="Q93" s="507">
        <v>229</v>
      </c>
      <c r="R93" s="506">
        <v>53</v>
      </c>
      <c r="S93" s="506">
        <v>175</v>
      </c>
      <c r="T93" s="258">
        <v>5</v>
      </c>
      <c r="U93" s="226"/>
    </row>
    <row r="94" spans="1:21" s="1" customFormat="1" ht="9.75" customHeight="1">
      <c r="A94" s="175"/>
      <c r="B94"/>
      <c r="C94" s="1" t="s">
        <v>403</v>
      </c>
      <c r="D94" s="509"/>
      <c r="E94" s="510"/>
      <c r="F94" s="102"/>
      <c r="G94" s="103"/>
      <c r="H94" s="103"/>
      <c r="I94" s="294"/>
      <c r="J94" s="294"/>
      <c r="K94" s="294"/>
      <c r="L94" s="357"/>
      <c r="M94" s="357"/>
      <c r="N94" s="195"/>
      <c r="O94" s="195"/>
      <c r="P94" s="250"/>
      <c r="Q94" s="521"/>
      <c r="R94" s="506"/>
      <c r="S94" s="506"/>
      <c r="T94" s="258"/>
      <c r="U94" s="24"/>
    </row>
    <row r="95" spans="1:21" s="1" customFormat="1" ht="9.75" customHeight="1">
      <c r="A95" s="85">
        <v>50</v>
      </c>
      <c r="C95" s="1" t="s">
        <v>913</v>
      </c>
      <c r="D95" s="509" t="s">
        <v>452</v>
      </c>
      <c r="E95" s="510">
        <v>836</v>
      </c>
      <c r="F95" s="102">
        <v>36</v>
      </c>
      <c r="G95" s="517">
        <v>797</v>
      </c>
      <c r="H95" s="517">
        <v>3</v>
      </c>
      <c r="I95" s="294">
        <v>821</v>
      </c>
      <c r="J95" s="294">
        <v>35</v>
      </c>
      <c r="K95" s="294">
        <v>783</v>
      </c>
      <c r="L95" s="357">
        <v>3</v>
      </c>
      <c r="M95" s="141" t="s">
        <v>491</v>
      </c>
      <c r="N95" s="195" t="s">
        <v>491</v>
      </c>
      <c r="O95" s="195" t="s">
        <v>491</v>
      </c>
      <c r="P95" s="195" t="s">
        <v>491</v>
      </c>
      <c r="Q95" s="521">
        <v>15</v>
      </c>
      <c r="R95" s="295">
        <v>14</v>
      </c>
      <c r="S95" s="196" t="s">
        <v>491</v>
      </c>
      <c r="T95" s="247"/>
      <c r="U95" s="24"/>
    </row>
    <row r="96" spans="1:21" s="1" customFormat="1" ht="9.75" customHeight="1">
      <c r="A96" s="85"/>
      <c r="D96" s="509" t="s">
        <v>453</v>
      </c>
      <c r="E96" s="510">
        <v>713</v>
      </c>
      <c r="F96" s="102">
        <v>24</v>
      </c>
      <c r="G96" s="517">
        <v>689</v>
      </c>
      <c r="H96" s="105" t="s">
        <v>491</v>
      </c>
      <c r="I96" s="294">
        <v>701</v>
      </c>
      <c r="J96" s="294">
        <v>23</v>
      </c>
      <c r="K96" s="294">
        <v>678</v>
      </c>
      <c r="L96" s="141" t="s">
        <v>491</v>
      </c>
      <c r="M96" s="141" t="s">
        <v>491</v>
      </c>
      <c r="N96" s="195" t="s">
        <v>491</v>
      </c>
      <c r="O96" s="195" t="s">
        <v>491</v>
      </c>
      <c r="P96" s="195" t="s">
        <v>491</v>
      </c>
      <c r="Q96" s="521">
        <v>12</v>
      </c>
      <c r="R96" s="295">
        <v>1</v>
      </c>
      <c r="S96" s="196" t="s">
        <v>491</v>
      </c>
      <c r="T96" s="247">
        <v>50</v>
      </c>
      <c r="U96" s="24"/>
    </row>
    <row r="97" spans="1:21" s="1" customFormat="1" ht="9.75" customHeight="1">
      <c r="A97" s="85">
        <v>56</v>
      </c>
      <c r="C97" s="1" t="s">
        <v>914</v>
      </c>
      <c r="D97" s="509" t="s">
        <v>452</v>
      </c>
      <c r="E97" s="510">
        <v>311</v>
      </c>
      <c r="F97" s="105" t="s">
        <v>581</v>
      </c>
      <c r="G97" s="517">
        <v>54</v>
      </c>
      <c r="H97" s="517">
        <v>256</v>
      </c>
      <c r="I97" s="294">
        <v>244</v>
      </c>
      <c r="J97" s="196" t="s">
        <v>581</v>
      </c>
      <c r="K97" s="294">
        <v>39</v>
      </c>
      <c r="L97" s="357">
        <v>204</v>
      </c>
      <c r="M97" s="141" t="s">
        <v>491</v>
      </c>
      <c r="N97" s="195" t="s">
        <v>491</v>
      </c>
      <c r="O97" s="195" t="s">
        <v>491</v>
      </c>
      <c r="P97" s="195" t="s">
        <v>491</v>
      </c>
      <c r="Q97" s="521">
        <v>67</v>
      </c>
      <c r="R97" s="295">
        <v>15</v>
      </c>
      <c r="S97" s="295">
        <v>52</v>
      </c>
      <c r="T97" s="247"/>
      <c r="U97" s="24"/>
    </row>
    <row r="98" spans="1:21" s="1" customFormat="1" ht="9.75" customHeight="1">
      <c r="A98" s="85"/>
      <c r="D98" s="509" t="s">
        <v>453</v>
      </c>
      <c r="E98" s="510">
        <v>69</v>
      </c>
      <c r="F98" s="105" t="s">
        <v>491</v>
      </c>
      <c r="G98" s="517">
        <v>15</v>
      </c>
      <c r="H98" s="517">
        <v>54</v>
      </c>
      <c r="I98" s="294">
        <v>58</v>
      </c>
      <c r="J98" s="196" t="s">
        <v>491</v>
      </c>
      <c r="K98" s="294">
        <v>12</v>
      </c>
      <c r="L98" s="357">
        <v>46</v>
      </c>
      <c r="M98" s="141" t="s">
        <v>491</v>
      </c>
      <c r="N98" s="195" t="s">
        <v>491</v>
      </c>
      <c r="O98" s="195" t="s">
        <v>491</v>
      </c>
      <c r="P98" s="195" t="s">
        <v>491</v>
      </c>
      <c r="Q98" s="521">
        <v>11</v>
      </c>
      <c r="R98" s="295">
        <v>3</v>
      </c>
      <c r="S98" s="295">
        <v>8</v>
      </c>
      <c r="T98" s="247">
        <v>56</v>
      </c>
      <c r="U98" s="24"/>
    </row>
    <row r="99" spans="1:21" s="1" customFormat="1" ht="9.75" customHeight="1">
      <c r="A99" s="85">
        <v>57</v>
      </c>
      <c r="C99" s="1" t="s">
        <v>915</v>
      </c>
      <c r="D99" s="509" t="s">
        <v>452</v>
      </c>
      <c r="E99" s="510">
        <v>297</v>
      </c>
      <c r="F99" s="105" t="s">
        <v>491</v>
      </c>
      <c r="G99" s="517">
        <v>213</v>
      </c>
      <c r="H99" s="517">
        <v>84</v>
      </c>
      <c r="I99" s="294">
        <v>208</v>
      </c>
      <c r="J99" s="196" t="s">
        <v>491</v>
      </c>
      <c r="K99" s="294">
        <v>150</v>
      </c>
      <c r="L99" s="357">
        <v>58</v>
      </c>
      <c r="M99" s="357">
        <v>5</v>
      </c>
      <c r="N99" s="195" t="s">
        <v>491</v>
      </c>
      <c r="O99" s="250">
        <v>5</v>
      </c>
      <c r="P99" s="195" t="s">
        <v>491</v>
      </c>
      <c r="Q99" s="294">
        <v>84</v>
      </c>
      <c r="R99" s="295">
        <v>58</v>
      </c>
      <c r="S99" s="295">
        <v>26</v>
      </c>
      <c r="T99" s="247"/>
      <c r="U99" s="24"/>
    </row>
    <row r="100" spans="1:21" s="1" customFormat="1" ht="9.75" customHeight="1">
      <c r="A100" s="85"/>
      <c r="D100" s="509" t="s">
        <v>453</v>
      </c>
      <c r="E100" s="510">
        <v>120</v>
      </c>
      <c r="F100" s="105" t="s">
        <v>491</v>
      </c>
      <c r="G100" s="517">
        <v>75</v>
      </c>
      <c r="H100" s="517">
        <v>45</v>
      </c>
      <c r="I100" s="294">
        <v>72</v>
      </c>
      <c r="J100" s="196" t="s">
        <v>491</v>
      </c>
      <c r="K100" s="294">
        <v>48</v>
      </c>
      <c r="L100" s="357">
        <v>24</v>
      </c>
      <c r="M100" s="357">
        <v>3</v>
      </c>
      <c r="N100" s="195" t="s">
        <v>491</v>
      </c>
      <c r="O100" s="250">
        <v>3</v>
      </c>
      <c r="P100" s="195" t="s">
        <v>491</v>
      </c>
      <c r="Q100" s="521">
        <v>45</v>
      </c>
      <c r="R100" s="295">
        <v>24</v>
      </c>
      <c r="S100" s="295">
        <v>21</v>
      </c>
      <c r="T100" s="247">
        <v>57</v>
      </c>
      <c r="U100" s="24"/>
    </row>
    <row r="101" spans="1:21" s="1" customFormat="1" ht="9.75" customHeight="1">
      <c r="A101" s="85">
        <v>58</v>
      </c>
      <c r="C101" s="1" t="s">
        <v>513</v>
      </c>
      <c r="D101" s="509" t="s">
        <v>452</v>
      </c>
      <c r="E101" s="510">
        <v>910</v>
      </c>
      <c r="F101" s="102">
        <v>4</v>
      </c>
      <c r="G101" s="517">
        <v>135</v>
      </c>
      <c r="H101" s="517">
        <v>771</v>
      </c>
      <c r="I101" s="294">
        <v>478</v>
      </c>
      <c r="J101" s="294">
        <v>4</v>
      </c>
      <c r="K101" s="294">
        <v>122</v>
      </c>
      <c r="L101" s="357">
        <v>352</v>
      </c>
      <c r="M101" s="357">
        <v>23</v>
      </c>
      <c r="N101" s="195" t="s">
        <v>491</v>
      </c>
      <c r="O101" s="195" t="s">
        <v>491</v>
      </c>
      <c r="P101" s="250">
        <v>23</v>
      </c>
      <c r="Q101" s="521">
        <v>409</v>
      </c>
      <c r="R101" s="295">
        <v>13</v>
      </c>
      <c r="S101" s="295">
        <v>396</v>
      </c>
      <c r="T101" s="247"/>
      <c r="U101" s="24"/>
    </row>
    <row r="102" spans="1:21" s="1" customFormat="1" ht="9.75" customHeight="1">
      <c r="A102" s="85"/>
      <c r="D102" s="509" t="s">
        <v>453</v>
      </c>
      <c r="E102" s="510">
        <v>351</v>
      </c>
      <c r="F102" s="102">
        <v>2</v>
      </c>
      <c r="G102" s="517">
        <v>75</v>
      </c>
      <c r="H102" s="517">
        <v>274</v>
      </c>
      <c r="I102" s="294">
        <v>192</v>
      </c>
      <c r="J102" s="294">
        <v>2</v>
      </c>
      <c r="K102" s="294">
        <v>64</v>
      </c>
      <c r="L102" s="357">
        <v>126</v>
      </c>
      <c r="M102" s="357">
        <v>16</v>
      </c>
      <c r="N102" s="195" t="s">
        <v>491</v>
      </c>
      <c r="O102" s="195" t="s">
        <v>491</v>
      </c>
      <c r="P102" s="250">
        <v>16</v>
      </c>
      <c r="Q102" s="521">
        <v>143</v>
      </c>
      <c r="R102" s="295">
        <v>11</v>
      </c>
      <c r="S102" s="295">
        <v>132</v>
      </c>
      <c r="T102" s="247">
        <v>58</v>
      </c>
      <c r="U102" s="24"/>
    </row>
    <row r="103" spans="1:21" s="2" customFormat="1" ht="10.5" customHeight="1">
      <c r="A103" s="198">
        <v>6</v>
      </c>
      <c r="B103" s="2" t="s">
        <v>514</v>
      </c>
      <c r="D103" s="458" t="s">
        <v>452</v>
      </c>
      <c r="E103" s="505">
        <v>3428</v>
      </c>
      <c r="F103" s="103">
        <v>214</v>
      </c>
      <c r="G103" s="103">
        <v>2552</v>
      </c>
      <c r="H103" s="103">
        <v>662</v>
      </c>
      <c r="I103" s="506">
        <v>3104</v>
      </c>
      <c r="J103" s="506">
        <v>213</v>
      </c>
      <c r="K103" s="506">
        <v>2492</v>
      </c>
      <c r="L103" s="360">
        <v>399</v>
      </c>
      <c r="M103" s="360">
        <v>5</v>
      </c>
      <c r="N103" s="195" t="s">
        <v>491</v>
      </c>
      <c r="O103" s="195" t="s">
        <v>491</v>
      </c>
      <c r="P103" s="264">
        <v>5</v>
      </c>
      <c r="Q103" s="507">
        <v>319</v>
      </c>
      <c r="R103" s="506">
        <v>60</v>
      </c>
      <c r="S103" s="506">
        <v>258</v>
      </c>
      <c r="T103" s="247"/>
      <c r="U103" s="226"/>
    </row>
    <row r="104" spans="1:21" s="2" customFormat="1" ht="9.75" customHeight="1">
      <c r="A104" s="198"/>
      <c r="D104" s="458" t="s">
        <v>453</v>
      </c>
      <c r="E104" s="505">
        <v>1784</v>
      </c>
      <c r="F104" s="103">
        <v>102</v>
      </c>
      <c r="G104" s="103">
        <v>1580</v>
      </c>
      <c r="H104" s="103">
        <v>102</v>
      </c>
      <c r="I104" s="506">
        <v>1660</v>
      </c>
      <c r="J104" s="506">
        <v>102</v>
      </c>
      <c r="K104" s="506">
        <v>1547</v>
      </c>
      <c r="L104" s="360">
        <v>11</v>
      </c>
      <c r="M104" s="141" t="s">
        <v>491</v>
      </c>
      <c r="N104" s="440" t="s">
        <v>491</v>
      </c>
      <c r="O104" s="195" t="s">
        <v>491</v>
      </c>
      <c r="P104" s="440" t="s">
        <v>491</v>
      </c>
      <c r="Q104" s="507">
        <v>124</v>
      </c>
      <c r="R104" s="506">
        <v>33</v>
      </c>
      <c r="S104" s="506">
        <v>91</v>
      </c>
      <c r="T104" s="258">
        <v>6</v>
      </c>
      <c r="U104" s="226"/>
    </row>
    <row r="105" spans="1:21" s="1" customFormat="1" ht="9.75" customHeight="1">
      <c r="A105" s="85"/>
      <c r="B105"/>
      <c r="C105" s="1" t="s">
        <v>403</v>
      </c>
      <c r="D105" s="509"/>
      <c r="E105" s="510"/>
      <c r="F105" s="103"/>
      <c r="G105" s="103"/>
      <c r="H105" s="103"/>
      <c r="I105" s="294"/>
      <c r="J105" s="294"/>
      <c r="K105" s="294"/>
      <c r="L105" s="357"/>
      <c r="M105" s="357"/>
      <c r="N105" s="195"/>
      <c r="O105" s="250"/>
      <c r="P105" s="250"/>
      <c r="Q105" s="521"/>
      <c r="R105" s="506"/>
      <c r="S105" s="506"/>
      <c r="T105" s="258"/>
      <c r="U105" s="24"/>
    </row>
    <row r="106" spans="1:21" s="1" customFormat="1" ht="9.75" customHeight="1">
      <c r="A106" s="85">
        <v>60</v>
      </c>
      <c r="C106" s="1" t="s">
        <v>515</v>
      </c>
      <c r="D106" s="509" t="s">
        <v>452</v>
      </c>
      <c r="E106" s="510">
        <v>1909</v>
      </c>
      <c r="F106" s="102">
        <v>87</v>
      </c>
      <c r="G106" s="517">
        <v>1574</v>
      </c>
      <c r="H106" s="517">
        <v>248</v>
      </c>
      <c r="I106" s="294">
        <v>1760</v>
      </c>
      <c r="J106" s="294">
        <v>87</v>
      </c>
      <c r="K106" s="294">
        <v>1549</v>
      </c>
      <c r="L106" s="357">
        <v>124</v>
      </c>
      <c r="M106" s="357">
        <v>3</v>
      </c>
      <c r="N106" s="195" t="s">
        <v>491</v>
      </c>
      <c r="O106" s="195" t="s">
        <v>491</v>
      </c>
      <c r="P106" s="250">
        <v>3</v>
      </c>
      <c r="Q106" s="521">
        <v>146</v>
      </c>
      <c r="R106" s="295">
        <v>25</v>
      </c>
      <c r="S106" s="295">
        <v>121</v>
      </c>
      <c r="T106" s="247"/>
      <c r="U106" s="24"/>
    </row>
    <row r="107" spans="1:21" s="1" customFormat="1" ht="9.75" customHeight="1">
      <c r="A107" s="85"/>
      <c r="D107" s="509" t="s">
        <v>453</v>
      </c>
      <c r="E107" s="510">
        <v>1023</v>
      </c>
      <c r="F107" s="102">
        <v>33</v>
      </c>
      <c r="G107" s="517">
        <v>945</v>
      </c>
      <c r="H107" s="517">
        <v>45</v>
      </c>
      <c r="I107" s="294">
        <v>977</v>
      </c>
      <c r="J107" s="294">
        <v>33</v>
      </c>
      <c r="K107" s="294">
        <v>936</v>
      </c>
      <c r="L107" s="357">
        <v>8</v>
      </c>
      <c r="M107" s="141" t="s">
        <v>491</v>
      </c>
      <c r="N107" s="195" t="s">
        <v>491</v>
      </c>
      <c r="O107" s="195" t="s">
        <v>491</v>
      </c>
      <c r="P107" s="195" t="s">
        <v>491</v>
      </c>
      <c r="Q107" s="521">
        <v>46</v>
      </c>
      <c r="R107" s="295">
        <v>9</v>
      </c>
      <c r="S107" s="196" t="s">
        <v>916</v>
      </c>
      <c r="T107" s="247">
        <v>60</v>
      </c>
      <c r="U107" s="24"/>
    </row>
    <row r="108" spans="1:21" s="1" customFormat="1" ht="9.75" customHeight="1">
      <c r="A108" s="85">
        <v>61</v>
      </c>
      <c r="C108" s="1" t="s">
        <v>917</v>
      </c>
      <c r="D108" s="509" t="s">
        <v>452</v>
      </c>
      <c r="E108" s="510">
        <v>934</v>
      </c>
      <c r="F108" s="102">
        <v>116</v>
      </c>
      <c r="G108" s="517">
        <v>794</v>
      </c>
      <c r="H108" s="517">
        <v>24</v>
      </c>
      <c r="I108" s="294">
        <v>883</v>
      </c>
      <c r="J108" s="294">
        <v>115</v>
      </c>
      <c r="K108" s="294">
        <v>765</v>
      </c>
      <c r="L108" s="357">
        <v>3</v>
      </c>
      <c r="M108" s="141" t="s">
        <v>491</v>
      </c>
      <c r="N108" s="195" t="s">
        <v>491</v>
      </c>
      <c r="O108" s="195" t="s">
        <v>491</v>
      </c>
      <c r="P108" s="195" t="s">
        <v>491</v>
      </c>
      <c r="Q108" s="521">
        <v>51</v>
      </c>
      <c r="R108" s="295">
        <v>29</v>
      </c>
      <c r="S108" s="295">
        <v>21</v>
      </c>
      <c r="T108" s="247"/>
      <c r="U108" s="24"/>
    </row>
    <row r="109" spans="1:21" s="1" customFormat="1" ht="9.75" customHeight="1">
      <c r="A109" s="85"/>
      <c r="D109" s="509" t="s">
        <v>453</v>
      </c>
      <c r="E109" s="510">
        <v>578</v>
      </c>
      <c r="F109" s="102">
        <v>63</v>
      </c>
      <c r="G109" s="517">
        <v>504</v>
      </c>
      <c r="H109" s="517">
        <v>11</v>
      </c>
      <c r="I109" s="294">
        <v>547</v>
      </c>
      <c r="J109" s="294">
        <v>63</v>
      </c>
      <c r="K109" s="294">
        <v>484</v>
      </c>
      <c r="L109" s="141" t="s">
        <v>491</v>
      </c>
      <c r="M109" s="141" t="s">
        <v>491</v>
      </c>
      <c r="N109" s="195" t="s">
        <v>491</v>
      </c>
      <c r="O109" s="195" t="s">
        <v>491</v>
      </c>
      <c r="P109" s="195" t="s">
        <v>491</v>
      </c>
      <c r="Q109" s="521">
        <v>31</v>
      </c>
      <c r="R109" s="295">
        <v>20</v>
      </c>
      <c r="S109" s="295">
        <v>11</v>
      </c>
      <c r="T109" s="247">
        <v>61</v>
      </c>
      <c r="U109" s="24"/>
    </row>
    <row r="110" spans="1:21" s="1" customFormat="1" ht="9.75" customHeight="1">
      <c r="A110" s="85">
        <v>62</v>
      </c>
      <c r="C110" s="1" t="s">
        <v>918</v>
      </c>
      <c r="D110" s="509" t="s">
        <v>452</v>
      </c>
      <c r="E110" s="510">
        <v>134</v>
      </c>
      <c r="F110" s="102">
        <v>9</v>
      </c>
      <c r="G110" s="517">
        <v>125</v>
      </c>
      <c r="H110" s="105" t="s">
        <v>491</v>
      </c>
      <c r="I110" s="294">
        <v>132</v>
      </c>
      <c r="J110" s="294">
        <v>9</v>
      </c>
      <c r="K110" s="294">
        <v>123</v>
      </c>
      <c r="L110" s="141" t="s">
        <v>491</v>
      </c>
      <c r="M110" s="141" t="s">
        <v>491</v>
      </c>
      <c r="N110" s="195" t="s">
        <v>491</v>
      </c>
      <c r="O110" s="195" t="s">
        <v>491</v>
      </c>
      <c r="P110" s="195" t="s">
        <v>491</v>
      </c>
      <c r="Q110" s="521">
        <v>2</v>
      </c>
      <c r="R110" s="295">
        <v>2</v>
      </c>
      <c r="S110" s="196" t="s">
        <v>491</v>
      </c>
      <c r="T110" s="247"/>
      <c r="U110" s="24"/>
    </row>
    <row r="111" spans="1:21" s="1" customFormat="1" ht="9.75" customHeight="1">
      <c r="A111" s="85"/>
      <c r="D111" s="509" t="s">
        <v>453</v>
      </c>
      <c r="E111" s="510">
        <v>114</v>
      </c>
      <c r="F111" s="102">
        <v>6</v>
      </c>
      <c r="G111" s="517">
        <v>108</v>
      </c>
      <c r="H111" s="105" t="s">
        <v>491</v>
      </c>
      <c r="I111" s="294">
        <v>113</v>
      </c>
      <c r="J111" s="294">
        <v>6</v>
      </c>
      <c r="K111" s="294">
        <v>107</v>
      </c>
      <c r="L111" s="141" t="s">
        <v>491</v>
      </c>
      <c r="M111" s="141" t="s">
        <v>491</v>
      </c>
      <c r="N111" s="195" t="s">
        <v>491</v>
      </c>
      <c r="O111" s="195" t="s">
        <v>491</v>
      </c>
      <c r="P111" s="195" t="s">
        <v>491</v>
      </c>
      <c r="Q111" s="521">
        <v>1</v>
      </c>
      <c r="R111" s="295">
        <v>1</v>
      </c>
      <c r="S111" s="196" t="s">
        <v>491</v>
      </c>
      <c r="T111" s="247">
        <v>62</v>
      </c>
      <c r="U111" s="24"/>
    </row>
    <row r="112" spans="1:21" s="1" customFormat="1" ht="9.75" customHeight="1">
      <c r="A112" s="85" t="s">
        <v>919</v>
      </c>
      <c r="C112" s="1" t="s">
        <v>920</v>
      </c>
      <c r="D112" s="509" t="s">
        <v>452</v>
      </c>
      <c r="E112" s="510">
        <v>404</v>
      </c>
      <c r="F112" s="102">
        <v>2</v>
      </c>
      <c r="G112" s="517">
        <v>45</v>
      </c>
      <c r="H112" s="517">
        <v>357</v>
      </c>
      <c r="I112" s="294">
        <v>288</v>
      </c>
      <c r="J112" s="294">
        <v>2</v>
      </c>
      <c r="K112" s="294">
        <v>42</v>
      </c>
      <c r="L112" s="357">
        <v>244</v>
      </c>
      <c r="M112" s="357">
        <v>2</v>
      </c>
      <c r="N112" s="195" t="s">
        <v>491</v>
      </c>
      <c r="O112" s="195" t="s">
        <v>491</v>
      </c>
      <c r="P112" s="250">
        <v>2</v>
      </c>
      <c r="Q112" s="521">
        <v>114</v>
      </c>
      <c r="R112" s="295">
        <v>3</v>
      </c>
      <c r="S112" s="295">
        <v>111</v>
      </c>
      <c r="T112" s="247" t="s">
        <v>919</v>
      </c>
      <c r="U112" s="24"/>
    </row>
    <row r="113" spans="1:21" s="1" customFormat="1" ht="9.75" customHeight="1">
      <c r="A113" s="85" t="s">
        <v>921</v>
      </c>
      <c r="D113" s="509" t="s">
        <v>453</v>
      </c>
      <c r="E113" s="510">
        <v>63</v>
      </c>
      <c r="F113" s="105" t="s">
        <v>491</v>
      </c>
      <c r="G113" s="517">
        <v>17</v>
      </c>
      <c r="H113" s="517">
        <v>46</v>
      </c>
      <c r="I113" s="294">
        <v>17</v>
      </c>
      <c r="J113" s="196" t="s">
        <v>491</v>
      </c>
      <c r="K113" s="294">
        <v>14</v>
      </c>
      <c r="L113" s="357">
        <v>3</v>
      </c>
      <c r="M113" s="141" t="s">
        <v>491</v>
      </c>
      <c r="N113" s="195" t="s">
        <v>491</v>
      </c>
      <c r="O113" s="195" t="s">
        <v>491</v>
      </c>
      <c r="P113" s="195" t="s">
        <v>491</v>
      </c>
      <c r="Q113" s="521">
        <v>46</v>
      </c>
      <c r="R113" s="295">
        <v>3</v>
      </c>
      <c r="S113" s="295">
        <v>43</v>
      </c>
      <c r="T113" s="247" t="s">
        <v>921</v>
      </c>
      <c r="U113" s="24"/>
    </row>
    <row r="114" spans="1:21" s="1" customFormat="1" ht="9.75" customHeight="1">
      <c r="A114" s="85">
        <v>67</v>
      </c>
      <c r="C114" s="1" t="s">
        <v>922</v>
      </c>
      <c r="D114" s="509" t="s">
        <v>452</v>
      </c>
      <c r="E114" s="510">
        <v>30</v>
      </c>
      <c r="F114" s="105" t="s">
        <v>491</v>
      </c>
      <c r="G114" s="517">
        <v>7</v>
      </c>
      <c r="H114" s="517">
        <v>23</v>
      </c>
      <c r="I114" s="294">
        <v>30</v>
      </c>
      <c r="J114" s="196" t="s">
        <v>491</v>
      </c>
      <c r="K114" s="294">
        <v>7</v>
      </c>
      <c r="L114" s="357">
        <v>23</v>
      </c>
      <c r="M114" s="141" t="s">
        <v>491</v>
      </c>
      <c r="N114" s="195" t="s">
        <v>491</v>
      </c>
      <c r="O114" s="195" t="s">
        <v>491</v>
      </c>
      <c r="P114" s="195" t="s">
        <v>491</v>
      </c>
      <c r="Q114" s="196" t="s">
        <v>491</v>
      </c>
      <c r="R114" s="196" t="s">
        <v>491</v>
      </c>
      <c r="S114" s="221" t="s">
        <v>491</v>
      </c>
      <c r="U114" s="24"/>
    </row>
    <row r="115" spans="1:21" s="1" customFormat="1" ht="9.75" customHeight="1">
      <c r="A115" s="85"/>
      <c r="D115" s="509" t="s">
        <v>453</v>
      </c>
      <c r="E115" s="510">
        <v>3</v>
      </c>
      <c r="F115" s="105" t="s">
        <v>491</v>
      </c>
      <c r="G115" s="517">
        <v>3</v>
      </c>
      <c r="H115" s="105" t="s">
        <v>491</v>
      </c>
      <c r="I115" s="294">
        <v>3</v>
      </c>
      <c r="J115" s="196" t="s">
        <v>491</v>
      </c>
      <c r="K115" s="294">
        <v>3</v>
      </c>
      <c r="L115" s="141" t="s">
        <v>491</v>
      </c>
      <c r="M115" s="141" t="s">
        <v>491</v>
      </c>
      <c r="N115" s="195" t="s">
        <v>491</v>
      </c>
      <c r="O115" s="195" t="s">
        <v>491</v>
      </c>
      <c r="P115" s="195" t="s">
        <v>491</v>
      </c>
      <c r="Q115" s="196" t="s">
        <v>491</v>
      </c>
      <c r="R115" s="196" t="s">
        <v>491</v>
      </c>
      <c r="S115" s="196" t="s">
        <v>491</v>
      </c>
      <c r="T115" s="247">
        <v>67</v>
      </c>
      <c r="U115" s="24"/>
    </row>
    <row r="116" spans="1:21" s="2" customFormat="1" ht="10.5" customHeight="1">
      <c r="A116" s="198">
        <v>7</v>
      </c>
      <c r="B116" s="2" t="s">
        <v>923</v>
      </c>
      <c r="D116" s="458" t="s">
        <v>452</v>
      </c>
      <c r="E116" s="505">
        <v>3508</v>
      </c>
      <c r="F116" s="103">
        <v>23</v>
      </c>
      <c r="G116" s="103">
        <v>728</v>
      </c>
      <c r="H116" s="103">
        <v>2757</v>
      </c>
      <c r="I116" s="506">
        <v>2999</v>
      </c>
      <c r="J116" s="506">
        <v>23</v>
      </c>
      <c r="K116" s="506">
        <v>639</v>
      </c>
      <c r="L116" s="360">
        <v>2337</v>
      </c>
      <c r="M116" s="360">
        <v>8</v>
      </c>
      <c r="N116" s="440" t="s">
        <v>491</v>
      </c>
      <c r="O116" s="264">
        <v>1</v>
      </c>
      <c r="P116" s="264">
        <v>7</v>
      </c>
      <c r="Q116" s="507">
        <v>501</v>
      </c>
      <c r="R116" s="506">
        <v>88</v>
      </c>
      <c r="S116" s="506">
        <v>413</v>
      </c>
      <c r="T116" s="247"/>
      <c r="U116" s="226"/>
    </row>
    <row r="117" spans="1:21" s="2" customFormat="1" ht="10.5" customHeight="1">
      <c r="A117" s="198"/>
      <c r="C117" s="2" t="s">
        <v>924</v>
      </c>
      <c r="D117" s="458" t="s">
        <v>453</v>
      </c>
      <c r="E117" s="505">
        <v>860</v>
      </c>
      <c r="F117" s="103">
        <v>10</v>
      </c>
      <c r="G117" s="103">
        <v>469</v>
      </c>
      <c r="H117" s="103">
        <v>381</v>
      </c>
      <c r="I117" s="506">
        <v>660</v>
      </c>
      <c r="J117" s="506">
        <v>10</v>
      </c>
      <c r="K117" s="506">
        <v>404</v>
      </c>
      <c r="L117" s="360">
        <v>246</v>
      </c>
      <c r="M117" s="360">
        <v>1</v>
      </c>
      <c r="N117" s="440" t="s">
        <v>491</v>
      </c>
      <c r="O117" s="264">
        <v>1</v>
      </c>
      <c r="P117" s="447" t="s">
        <v>491</v>
      </c>
      <c r="Q117" s="507">
        <v>199</v>
      </c>
      <c r="R117" s="506">
        <v>64</v>
      </c>
      <c r="S117" s="506">
        <v>135</v>
      </c>
      <c r="T117" s="258">
        <v>7</v>
      </c>
      <c r="U117" s="226"/>
    </row>
    <row r="118" spans="1:21" s="1" customFormat="1" ht="9.75" customHeight="1">
      <c r="A118" s="85"/>
      <c r="B118"/>
      <c r="C118" s="1" t="s">
        <v>403</v>
      </c>
      <c r="D118" s="509"/>
      <c r="E118" s="510"/>
      <c r="F118" s="102"/>
      <c r="G118" s="103"/>
      <c r="H118" s="103"/>
      <c r="I118" s="294"/>
      <c r="J118" s="294"/>
      <c r="K118" s="294"/>
      <c r="L118" s="357"/>
      <c r="M118" s="357"/>
      <c r="N118" s="195"/>
      <c r="O118" s="195"/>
      <c r="P118" s="250"/>
      <c r="Q118" s="521"/>
      <c r="R118" s="506"/>
      <c r="S118" s="506"/>
      <c r="T118" s="258"/>
      <c r="U118" s="24"/>
    </row>
    <row r="119" spans="1:21" s="1" customFormat="1" ht="9.75" customHeight="1">
      <c r="A119" s="85">
        <v>70</v>
      </c>
      <c r="C119" s="1" t="s">
        <v>925</v>
      </c>
      <c r="D119" s="509" t="s">
        <v>452</v>
      </c>
      <c r="E119" s="510">
        <v>11</v>
      </c>
      <c r="F119" s="105" t="s">
        <v>491</v>
      </c>
      <c r="G119" s="517">
        <v>4</v>
      </c>
      <c r="H119" s="517">
        <v>7</v>
      </c>
      <c r="I119" s="294">
        <v>11</v>
      </c>
      <c r="J119" s="196" t="s">
        <v>491</v>
      </c>
      <c r="K119" s="294">
        <v>4</v>
      </c>
      <c r="L119" s="357">
        <v>7</v>
      </c>
      <c r="M119" s="141" t="s">
        <v>491</v>
      </c>
      <c r="N119" s="195" t="s">
        <v>491</v>
      </c>
      <c r="O119" s="195" t="s">
        <v>491</v>
      </c>
      <c r="P119" s="195" t="s">
        <v>491</v>
      </c>
      <c r="Q119" s="196" t="s">
        <v>491</v>
      </c>
      <c r="R119" s="196" t="s">
        <v>491</v>
      </c>
      <c r="S119" s="196" t="s">
        <v>491</v>
      </c>
      <c r="T119" s="247"/>
      <c r="U119" s="24"/>
    </row>
    <row r="120" spans="1:21" s="1" customFormat="1" ht="9.75" customHeight="1">
      <c r="A120" s="85"/>
      <c r="D120" s="509" t="s">
        <v>453</v>
      </c>
      <c r="E120" s="510">
        <v>2</v>
      </c>
      <c r="F120" s="105" t="s">
        <v>491</v>
      </c>
      <c r="G120" s="517">
        <v>2</v>
      </c>
      <c r="H120" s="105" t="s">
        <v>491</v>
      </c>
      <c r="I120" s="294">
        <v>2</v>
      </c>
      <c r="J120" s="196" t="s">
        <v>491</v>
      </c>
      <c r="K120" s="294">
        <v>2</v>
      </c>
      <c r="L120" s="141" t="s">
        <v>491</v>
      </c>
      <c r="M120" s="141" t="s">
        <v>491</v>
      </c>
      <c r="N120" s="195" t="s">
        <v>491</v>
      </c>
      <c r="O120" s="195" t="s">
        <v>491</v>
      </c>
      <c r="P120" s="195" t="s">
        <v>491</v>
      </c>
      <c r="Q120" s="196" t="s">
        <v>491</v>
      </c>
      <c r="R120" s="196" t="s">
        <v>491</v>
      </c>
      <c r="S120" s="196" t="s">
        <v>491</v>
      </c>
      <c r="T120" s="247">
        <v>70</v>
      </c>
      <c r="U120" s="24"/>
    </row>
    <row r="121" spans="1:21" s="1" customFormat="1" ht="9.75" customHeight="1">
      <c r="A121" s="85">
        <v>72</v>
      </c>
      <c r="C121" s="1" t="s">
        <v>926</v>
      </c>
      <c r="D121" s="509" t="s">
        <v>452</v>
      </c>
      <c r="E121" s="510">
        <v>118</v>
      </c>
      <c r="F121" s="102">
        <v>11</v>
      </c>
      <c r="G121" s="517">
        <v>81</v>
      </c>
      <c r="H121" s="517">
        <v>26</v>
      </c>
      <c r="I121" s="294">
        <v>110</v>
      </c>
      <c r="J121" s="294">
        <v>11</v>
      </c>
      <c r="K121" s="294">
        <v>78</v>
      </c>
      <c r="L121" s="357">
        <v>21</v>
      </c>
      <c r="M121" s="141" t="s">
        <v>491</v>
      </c>
      <c r="N121" s="195" t="s">
        <v>491</v>
      </c>
      <c r="O121" s="195" t="s">
        <v>491</v>
      </c>
      <c r="P121" s="195" t="s">
        <v>491</v>
      </c>
      <c r="Q121" s="521">
        <v>8</v>
      </c>
      <c r="R121" s="295">
        <v>3</v>
      </c>
      <c r="S121" s="295">
        <v>5</v>
      </c>
      <c r="T121" s="247"/>
      <c r="U121" s="24"/>
    </row>
    <row r="122" spans="1:21" s="1" customFormat="1" ht="9.75" customHeight="1">
      <c r="A122" s="85"/>
      <c r="D122" s="509" t="s">
        <v>453</v>
      </c>
      <c r="E122" s="510">
        <v>58</v>
      </c>
      <c r="F122" s="102">
        <v>4</v>
      </c>
      <c r="G122" s="517">
        <v>53</v>
      </c>
      <c r="H122" s="517">
        <v>1</v>
      </c>
      <c r="I122" s="294">
        <v>55</v>
      </c>
      <c r="J122" s="294">
        <v>4</v>
      </c>
      <c r="K122" s="294">
        <v>51</v>
      </c>
      <c r="L122" s="141" t="s">
        <v>491</v>
      </c>
      <c r="M122" s="141" t="s">
        <v>491</v>
      </c>
      <c r="N122" s="195" t="s">
        <v>491</v>
      </c>
      <c r="O122" s="195" t="s">
        <v>491</v>
      </c>
      <c r="P122" s="195" t="s">
        <v>491</v>
      </c>
      <c r="Q122" s="521">
        <v>3</v>
      </c>
      <c r="R122" s="295">
        <v>2</v>
      </c>
      <c r="S122" s="295">
        <v>1</v>
      </c>
      <c r="T122" s="247">
        <v>72</v>
      </c>
      <c r="U122" s="24"/>
    </row>
    <row r="123" spans="1:21" s="1" customFormat="1" ht="9.75" customHeight="1">
      <c r="A123" s="85">
        <v>75</v>
      </c>
      <c r="C123" s="1" t="s">
        <v>927</v>
      </c>
      <c r="D123" s="509" t="s">
        <v>452</v>
      </c>
      <c r="E123" s="510">
        <v>304</v>
      </c>
      <c r="F123" s="102">
        <v>2</v>
      </c>
      <c r="G123" s="517">
        <v>78</v>
      </c>
      <c r="H123" s="517">
        <v>224</v>
      </c>
      <c r="I123" s="294">
        <v>282</v>
      </c>
      <c r="J123" s="294">
        <v>2</v>
      </c>
      <c r="K123" s="294">
        <v>78</v>
      </c>
      <c r="L123" s="357">
        <v>202</v>
      </c>
      <c r="M123" s="141" t="s">
        <v>491</v>
      </c>
      <c r="N123" s="195" t="s">
        <v>491</v>
      </c>
      <c r="O123" s="195" t="s">
        <v>491</v>
      </c>
      <c r="P123" s="195" t="s">
        <v>491</v>
      </c>
      <c r="Q123" s="521">
        <v>22</v>
      </c>
      <c r="R123" s="196" t="s">
        <v>491</v>
      </c>
      <c r="S123" s="295">
        <v>22</v>
      </c>
      <c r="T123" s="247"/>
      <c r="U123" s="24"/>
    </row>
    <row r="124" spans="1:21" s="1" customFormat="1" ht="9.75" customHeight="1">
      <c r="A124" s="85"/>
      <c r="D124" s="509" t="s">
        <v>453</v>
      </c>
      <c r="E124" s="510">
        <v>137</v>
      </c>
      <c r="F124" s="102">
        <v>2</v>
      </c>
      <c r="G124" s="517">
        <v>57</v>
      </c>
      <c r="H124" s="517">
        <v>78</v>
      </c>
      <c r="I124" s="294">
        <v>129</v>
      </c>
      <c r="J124" s="294">
        <v>2</v>
      </c>
      <c r="K124" s="294">
        <v>57</v>
      </c>
      <c r="L124" s="357">
        <v>70</v>
      </c>
      <c r="M124" s="141" t="s">
        <v>491</v>
      </c>
      <c r="N124" s="195" t="s">
        <v>491</v>
      </c>
      <c r="O124" s="195" t="s">
        <v>491</v>
      </c>
      <c r="P124" s="195" t="s">
        <v>491</v>
      </c>
      <c r="Q124" s="521">
        <v>8</v>
      </c>
      <c r="R124" s="196" t="s">
        <v>491</v>
      </c>
      <c r="S124" s="295">
        <v>8</v>
      </c>
      <c r="T124" s="247">
        <v>75</v>
      </c>
      <c r="U124" s="24"/>
    </row>
    <row r="125" spans="1:21" s="1" customFormat="1" ht="9.75" customHeight="1">
      <c r="A125" s="85">
        <v>77</v>
      </c>
      <c r="C125" s="1" t="s">
        <v>518</v>
      </c>
      <c r="D125" s="509" t="s">
        <v>452</v>
      </c>
      <c r="E125" s="510">
        <v>2536</v>
      </c>
      <c r="F125" s="105" t="s">
        <v>491</v>
      </c>
      <c r="G125" s="517">
        <v>165</v>
      </c>
      <c r="H125" s="517">
        <v>2371</v>
      </c>
      <c r="I125" s="294">
        <v>2161</v>
      </c>
      <c r="J125" s="196" t="s">
        <v>491</v>
      </c>
      <c r="K125" s="294">
        <v>134</v>
      </c>
      <c r="L125" s="357">
        <v>2027</v>
      </c>
      <c r="M125" s="357">
        <v>7</v>
      </c>
      <c r="N125" s="195" t="s">
        <v>491</v>
      </c>
      <c r="O125" s="195" t="s">
        <v>491</v>
      </c>
      <c r="P125" s="250">
        <v>7</v>
      </c>
      <c r="Q125" s="521">
        <v>368</v>
      </c>
      <c r="R125" s="295">
        <v>31</v>
      </c>
      <c r="S125" s="295">
        <v>337</v>
      </c>
      <c r="T125" s="247"/>
      <c r="U125" s="24"/>
    </row>
    <row r="126" spans="1:21" s="1" customFormat="1" ht="9.75" customHeight="1">
      <c r="A126" s="85"/>
      <c r="D126" s="509" t="s">
        <v>453</v>
      </c>
      <c r="E126" s="510">
        <v>313</v>
      </c>
      <c r="F126" s="105" t="s">
        <v>491</v>
      </c>
      <c r="G126" s="517">
        <v>63</v>
      </c>
      <c r="H126" s="517">
        <v>250</v>
      </c>
      <c r="I126" s="294">
        <v>186</v>
      </c>
      <c r="J126" s="196" t="s">
        <v>491</v>
      </c>
      <c r="K126" s="294">
        <v>45</v>
      </c>
      <c r="L126" s="357">
        <v>141</v>
      </c>
      <c r="M126" s="376" t="s">
        <v>491</v>
      </c>
      <c r="N126" s="195" t="s">
        <v>491</v>
      </c>
      <c r="O126" s="195" t="s">
        <v>491</v>
      </c>
      <c r="P126" s="195" t="s">
        <v>491</v>
      </c>
      <c r="Q126" s="521">
        <v>127</v>
      </c>
      <c r="R126" s="295">
        <v>18</v>
      </c>
      <c r="S126" s="295">
        <v>109</v>
      </c>
      <c r="T126" s="247">
        <v>77</v>
      </c>
      <c r="U126" s="24"/>
    </row>
    <row r="127" spans="1:21" s="2" customFormat="1" ht="10.5" customHeight="1">
      <c r="A127" s="198">
        <v>8</v>
      </c>
      <c r="B127" s="2" t="s">
        <v>519</v>
      </c>
      <c r="D127" s="458" t="s">
        <v>452</v>
      </c>
      <c r="E127" s="505">
        <v>193</v>
      </c>
      <c r="F127" s="103">
        <v>6</v>
      </c>
      <c r="G127" s="103">
        <v>72</v>
      </c>
      <c r="H127" s="103">
        <v>115</v>
      </c>
      <c r="I127" s="506">
        <v>124</v>
      </c>
      <c r="J127" s="506">
        <v>6</v>
      </c>
      <c r="K127" s="506">
        <v>60</v>
      </c>
      <c r="L127" s="360">
        <v>58</v>
      </c>
      <c r="M127" s="346" t="s">
        <v>491</v>
      </c>
      <c r="N127" s="440" t="s">
        <v>491</v>
      </c>
      <c r="O127" s="440" t="s">
        <v>491</v>
      </c>
      <c r="P127" s="440" t="s">
        <v>491</v>
      </c>
      <c r="Q127" s="507">
        <v>69</v>
      </c>
      <c r="R127" s="506">
        <v>12</v>
      </c>
      <c r="S127" s="506">
        <v>57</v>
      </c>
      <c r="T127" s="247"/>
      <c r="U127" s="226"/>
    </row>
    <row r="128" spans="1:21" s="2" customFormat="1" ht="10.5" customHeight="1">
      <c r="A128" s="198"/>
      <c r="B128" s="2" t="s">
        <v>928</v>
      </c>
      <c r="C128" s="2" t="s">
        <v>929</v>
      </c>
      <c r="D128" s="458" t="s">
        <v>453</v>
      </c>
      <c r="E128" s="505">
        <v>79</v>
      </c>
      <c r="F128" s="103">
        <v>3</v>
      </c>
      <c r="G128" s="103">
        <v>45</v>
      </c>
      <c r="H128" s="103">
        <v>31</v>
      </c>
      <c r="I128" s="506">
        <v>62</v>
      </c>
      <c r="J128" s="506">
        <v>3</v>
      </c>
      <c r="K128" s="506">
        <v>36</v>
      </c>
      <c r="L128" s="360">
        <v>23</v>
      </c>
      <c r="M128" s="346" t="s">
        <v>491</v>
      </c>
      <c r="N128" s="440" t="s">
        <v>491</v>
      </c>
      <c r="O128" s="440" t="s">
        <v>491</v>
      </c>
      <c r="P128" s="440" t="s">
        <v>491</v>
      </c>
      <c r="Q128" s="507">
        <v>17</v>
      </c>
      <c r="R128" s="506">
        <v>9</v>
      </c>
      <c r="S128" s="506">
        <v>8</v>
      </c>
      <c r="T128" s="258">
        <v>8</v>
      </c>
      <c r="U128" s="226"/>
    </row>
    <row r="129" spans="1:21" s="118" customFormat="1" ht="10.5" customHeight="1">
      <c r="A129" s="298"/>
      <c r="C129" s="118" t="s">
        <v>403</v>
      </c>
      <c r="D129" s="514"/>
      <c r="E129" s="510"/>
      <c r="F129" s="102"/>
      <c r="G129" s="103"/>
      <c r="H129" s="103"/>
      <c r="I129" s="295"/>
      <c r="J129" s="295"/>
      <c r="K129" s="295"/>
      <c r="L129" s="402"/>
      <c r="M129" s="402"/>
      <c r="N129" s="195"/>
      <c r="O129" s="195"/>
      <c r="P129" s="462"/>
      <c r="Q129" s="511"/>
      <c r="R129" s="506"/>
      <c r="S129" s="506"/>
      <c r="T129" s="258"/>
      <c r="U129" s="297"/>
    </row>
    <row r="130" spans="1:21" s="118" customFormat="1" ht="10.5" customHeight="1">
      <c r="A130" s="298">
        <v>81</v>
      </c>
      <c r="C130" s="118" t="s">
        <v>930</v>
      </c>
      <c r="D130" s="514" t="s">
        <v>452</v>
      </c>
      <c r="E130" s="510">
        <v>7</v>
      </c>
      <c r="F130" s="105" t="s">
        <v>491</v>
      </c>
      <c r="G130" s="517">
        <v>1</v>
      </c>
      <c r="H130" s="517">
        <v>6</v>
      </c>
      <c r="I130" s="295">
        <v>6</v>
      </c>
      <c r="J130" s="196" t="s">
        <v>491</v>
      </c>
      <c r="K130" s="295">
        <v>1</v>
      </c>
      <c r="L130" s="402">
        <v>5</v>
      </c>
      <c r="M130" s="141" t="s">
        <v>491</v>
      </c>
      <c r="N130" s="195" t="s">
        <v>491</v>
      </c>
      <c r="O130" s="195" t="s">
        <v>491</v>
      </c>
      <c r="P130" s="195" t="s">
        <v>491</v>
      </c>
      <c r="Q130" s="521">
        <v>1</v>
      </c>
      <c r="R130" s="196" t="s">
        <v>491</v>
      </c>
      <c r="S130" s="295">
        <v>1</v>
      </c>
      <c r="T130" s="300"/>
      <c r="U130" s="297"/>
    </row>
    <row r="131" spans="1:21" s="118" customFormat="1" ht="10.5" customHeight="1">
      <c r="A131" s="298"/>
      <c r="D131" s="514" t="s">
        <v>453</v>
      </c>
      <c r="E131" s="522" t="s">
        <v>491</v>
      </c>
      <c r="F131" s="105" t="s">
        <v>491</v>
      </c>
      <c r="G131" s="522" t="s">
        <v>491</v>
      </c>
      <c r="H131" s="105" t="s">
        <v>491</v>
      </c>
      <c r="I131" s="196" t="s">
        <v>491</v>
      </c>
      <c r="J131" s="196" t="s">
        <v>491</v>
      </c>
      <c r="K131" s="196" t="s">
        <v>491</v>
      </c>
      <c r="L131" s="141" t="s">
        <v>491</v>
      </c>
      <c r="M131" s="141" t="s">
        <v>491</v>
      </c>
      <c r="N131" s="195" t="s">
        <v>491</v>
      </c>
      <c r="O131" s="195" t="s">
        <v>491</v>
      </c>
      <c r="P131" s="195" t="s">
        <v>491</v>
      </c>
      <c r="Q131" s="196" t="s">
        <v>491</v>
      </c>
      <c r="R131" s="196" t="s">
        <v>491</v>
      </c>
      <c r="S131" s="196" t="s">
        <v>491</v>
      </c>
      <c r="T131" s="300">
        <v>81</v>
      </c>
      <c r="U131" s="297"/>
    </row>
    <row r="132" spans="1:21" s="1" customFormat="1" ht="9.75" customHeight="1">
      <c r="A132" s="85">
        <v>82</v>
      </c>
      <c r="C132" s="1" t="s">
        <v>931</v>
      </c>
      <c r="D132" s="509" t="s">
        <v>452</v>
      </c>
      <c r="E132" s="510">
        <v>1</v>
      </c>
      <c r="F132" s="105" t="s">
        <v>491</v>
      </c>
      <c r="G132" s="517">
        <v>1</v>
      </c>
      <c r="H132" s="105" t="s">
        <v>491</v>
      </c>
      <c r="I132" s="196" t="s">
        <v>491</v>
      </c>
      <c r="J132" s="196" t="s">
        <v>491</v>
      </c>
      <c r="K132" s="196" t="s">
        <v>491</v>
      </c>
      <c r="L132" s="141" t="s">
        <v>491</v>
      </c>
      <c r="M132" s="141" t="s">
        <v>491</v>
      </c>
      <c r="N132" s="195" t="s">
        <v>491</v>
      </c>
      <c r="O132" s="195" t="s">
        <v>491</v>
      </c>
      <c r="P132" s="195" t="s">
        <v>491</v>
      </c>
      <c r="Q132" s="521">
        <v>1</v>
      </c>
      <c r="R132" s="295">
        <v>1</v>
      </c>
      <c r="S132" s="196" t="s">
        <v>491</v>
      </c>
      <c r="T132" s="300"/>
      <c r="U132" s="24"/>
    </row>
    <row r="133" spans="1:21" s="1" customFormat="1" ht="9.75" customHeight="1">
      <c r="A133" s="85"/>
      <c r="D133" s="509" t="s">
        <v>453</v>
      </c>
      <c r="E133" s="510">
        <v>1</v>
      </c>
      <c r="F133" s="105" t="s">
        <v>491</v>
      </c>
      <c r="G133" s="517">
        <v>1</v>
      </c>
      <c r="H133" s="105" t="s">
        <v>491</v>
      </c>
      <c r="I133" s="196" t="s">
        <v>491</v>
      </c>
      <c r="J133" s="196" t="s">
        <v>491</v>
      </c>
      <c r="K133" s="196" t="s">
        <v>491</v>
      </c>
      <c r="L133" s="141" t="s">
        <v>491</v>
      </c>
      <c r="M133" s="141" t="s">
        <v>491</v>
      </c>
      <c r="N133" s="195" t="s">
        <v>491</v>
      </c>
      <c r="O133" s="195" t="s">
        <v>491</v>
      </c>
      <c r="P133" s="195" t="s">
        <v>491</v>
      </c>
      <c r="Q133" s="521">
        <v>1</v>
      </c>
      <c r="R133" s="295">
        <v>1</v>
      </c>
      <c r="S133" s="196" t="s">
        <v>491</v>
      </c>
      <c r="T133" s="247">
        <v>82</v>
      </c>
      <c r="U133" s="24"/>
    </row>
    <row r="134" spans="1:20" s="1" customFormat="1" ht="15" customHeight="1">
      <c r="A134" s="198" t="s">
        <v>450</v>
      </c>
      <c r="B134" s="2" t="s">
        <v>933</v>
      </c>
      <c r="C134" s="2"/>
      <c r="D134" s="458" t="s">
        <v>452</v>
      </c>
      <c r="E134" s="505">
        <v>4081</v>
      </c>
      <c r="F134" s="474">
        <v>10</v>
      </c>
      <c r="G134" s="103">
        <v>2875</v>
      </c>
      <c r="H134" s="103">
        <v>1196</v>
      </c>
      <c r="I134" s="506">
        <v>3641</v>
      </c>
      <c r="J134" s="506">
        <v>10</v>
      </c>
      <c r="K134" s="506">
        <v>2489</v>
      </c>
      <c r="L134" s="360">
        <v>1142</v>
      </c>
      <c r="M134" s="360">
        <v>175</v>
      </c>
      <c r="N134" s="440" t="s">
        <v>491</v>
      </c>
      <c r="O134" s="264">
        <v>150</v>
      </c>
      <c r="P134" s="264">
        <v>25</v>
      </c>
      <c r="Q134" s="507">
        <v>265</v>
      </c>
      <c r="R134" s="506">
        <v>236</v>
      </c>
      <c r="S134" s="506">
        <v>29</v>
      </c>
      <c r="T134" s="247"/>
    </row>
    <row r="135" spans="1:20" s="1" customFormat="1" ht="9.75" customHeight="1">
      <c r="A135" s="198"/>
      <c r="B135" s="2"/>
      <c r="C135" s="2"/>
      <c r="D135" s="458" t="s">
        <v>453</v>
      </c>
      <c r="E135" s="505">
        <v>2405</v>
      </c>
      <c r="F135" s="474">
        <v>4</v>
      </c>
      <c r="G135" s="103">
        <v>2101</v>
      </c>
      <c r="H135" s="103">
        <v>300</v>
      </c>
      <c r="I135" s="506">
        <v>2121</v>
      </c>
      <c r="J135" s="506">
        <v>4</v>
      </c>
      <c r="K135" s="506">
        <v>1834</v>
      </c>
      <c r="L135" s="360">
        <v>283</v>
      </c>
      <c r="M135" s="360">
        <v>130</v>
      </c>
      <c r="N135" s="440" t="s">
        <v>491</v>
      </c>
      <c r="O135" s="264">
        <v>125</v>
      </c>
      <c r="P135" s="264">
        <v>5</v>
      </c>
      <c r="Q135" s="507">
        <v>154</v>
      </c>
      <c r="R135" s="506">
        <v>142</v>
      </c>
      <c r="S135" s="506">
        <v>12</v>
      </c>
      <c r="T135" s="258" t="s">
        <v>450</v>
      </c>
    </row>
    <row r="136" spans="1:20" s="1" customFormat="1" ht="9.75" customHeight="1">
      <c r="A136" s="85"/>
      <c r="B136"/>
      <c r="C136" s="1" t="s">
        <v>403</v>
      </c>
      <c r="D136" s="509"/>
      <c r="E136" s="510"/>
      <c r="F136" s="105"/>
      <c r="G136" s="103"/>
      <c r="H136" s="103"/>
      <c r="I136" s="523"/>
      <c r="J136" s="524"/>
      <c r="K136" s="523"/>
      <c r="L136" s="525"/>
      <c r="M136" s="525"/>
      <c r="N136" s="195"/>
      <c r="O136" s="526"/>
      <c r="P136" s="526"/>
      <c r="Q136" s="521"/>
      <c r="R136" s="506"/>
      <c r="S136" s="506"/>
      <c r="T136" s="258"/>
    </row>
    <row r="137" spans="1:20" s="1" customFormat="1" ht="9.75" customHeight="1">
      <c r="A137" s="85">
        <v>51</v>
      </c>
      <c r="C137" s="1" t="s">
        <v>932</v>
      </c>
      <c r="D137" s="509" t="s">
        <v>452</v>
      </c>
      <c r="E137" s="510">
        <v>1693</v>
      </c>
      <c r="F137" s="105" t="s">
        <v>491</v>
      </c>
      <c r="G137" s="517">
        <v>1585</v>
      </c>
      <c r="H137" s="517">
        <v>108</v>
      </c>
      <c r="I137" s="294">
        <v>1500</v>
      </c>
      <c r="J137" s="196" t="s">
        <v>491</v>
      </c>
      <c r="K137" s="294">
        <v>1395</v>
      </c>
      <c r="L137" s="357">
        <v>105</v>
      </c>
      <c r="M137" s="357">
        <v>123</v>
      </c>
      <c r="N137" s="195" t="s">
        <v>491</v>
      </c>
      <c r="O137" s="250">
        <v>121</v>
      </c>
      <c r="P137" s="250">
        <v>2</v>
      </c>
      <c r="Q137" s="521">
        <v>70</v>
      </c>
      <c r="R137" s="295">
        <v>69</v>
      </c>
      <c r="S137" s="295">
        <v>1</v>
      </c>
      <c r="T137" s="247"/>
    </row>
    <row r="138" spans="1:20" s="1" customFormat="1" ht="9.75" customHeight="1">
      <c r="A138" s="85"/>
      <c r="D138" s="509" t="s">
        <v>453</v>
      </c>
      <c r="E138" s="510">
        <v>1415</v>
      </c>
      <c r="F138" s="105" t="s">
        <v>491</v>
      </c>
      <c r="G138" s="517">
        <v>1355</v>
      </c>
      <c r="H138" s="517">
        <v>60</v>
      </c>
      <c r="I138" s="294">
        <v>1257</v>
      </c>
      <c r="J138" s="196" t="s">
        <v>491</v>
      </c>
      <c r="K138" s="294">
        <v>1199</v>
      </c>
      <c r="L138" s="357">
        <v>58</v>
      </c>
      <c r="M138" s="357">
        <v>106</v>
      </c>
      <c r="N138" s="195" t="s">
        <v>491</v>
      </c>
      <c r="O138" s="250">
        <v>105</v>
      </c>
      <c r="P138" s="250">
        <v>1</v>
      </c>
      <c r="Q138" s="521">
        <v>52</v>
      </c>
      <c r="R138" s="295">
        <v>51</v>
      </c>
      <c r="S138" s="295">
        <v>1</v>
      </c>
      <c r="T138" s="241">
        <v>51</v>
      </c>
    </row>
    <row r="139" spans="1:20" s="1" customFormat="1" ht="9.75" customHeight="1">
      <c r="A139" s="85"/>
      <c r="D139" s="509"/>
      <c r="E139" s="510"/>
      <c r="F139" s="102"/>
      <c r="G139" s="103"/>
      <c r="H139" s="103"/>
      <c r="I139" s="523"/>
      <c r="J139" s="523"/>
      <c r="K139" s="523"/>
      <c r="L139" s="525"/>
      <c r="M139" s="525"/>
      <c r="N139" s="526"/>
      <c r="O139" s="526"/>
      <c r="P139" s="526"/>
      <c r="Q139" s="521"/>
      <c r="T139" s="241"/>
    </row>
    <row r="140" spans="1:20" s="1" customFormat="1" ht="9.75" customHeight="1">
      <c r="A140" s="198"/>
      <c r="B140" s="2" t="s">
        <v>545</v>
      </c>
      <c r="C140" s="2"/>
      <c r="D140" s="458" t="s">
        <v>452</v>
      </c>
      <c r="E140" s="505">
        <v>39468</v>
      </c>
      <c r="F140" s="103">
        <v>2993</v>
      </c>
      <c r="G140" s="103">
        <v>27513</v>
      </c>
      <c r="H140" s="103">
        <v>8962</v>
      </c>
      <c r="I140" s="506">
        <v>34686</v>
      </c>
      <c r="J140" s="506">
        <v>2524</v>
      </c>
      <c r="K140" s="506">
        <v>25112</v>
      </c>
      <c r="L140" s="360">
        <v>7050</v>
      </c>
      <c r="M140" s="360">
        <v>943</v>
      </c>
      <c r="N140" s="264">
        <v>155</v>
      </c>
      <c r="O140" s="264">
        <v>665</v>
      </c>
      <c r="P140" s="264">
        <v>123</v>
      </c>
      <c r="Q140" s="506">
        <v>3839</v>
      </c>
      <c r="R140" s="506">
        <v>1736</v>
      </c>
      <c r="S140" s="506">
        <v>1789</v>
      </c>
      <c r="T140" s="241"/>
    </row>
    <row r="141" spans="1:20" s="1" customFormat="1" ht="9.75" customHeight="1">
      <c r="A141" s="175"/>
      <c r="D141" s="458" t="s">
        <v>453</v>
      </c>
      <c r="E141" s="505">
        <v>25395</v>
      </c>
      <c r="F141" s="103">
        <v>1281</v>
      </c>
      <c r="G141" s="103">
        <v>21208</v>
      </c>
      <c r="H141" s="103">
        <v>2906</v>
      </c>
      <c r="I141" s="506">
        <v>22845</v>
      </c>
      <c r="J141" s="506">
        <v>1140</v>
      </c>
      <c r="K141" s="506">
        <v>19447</v>
      </c>
      <c r="L141" s="360">
        <v>2258</v>
      </c>
      <c r="M141" s="360">
        <v>646</v>
      </c>
      <c r="N141" s="264">
        <v>102</v>
      </c>
      <c r="O141" s="264">
        <v>502</v>
      </c>
      <c r="P141" s="264">
        <v>42</v>
      </c>
      <c r="Q141" s="506">
        <v>1904</v>
      </c>
      <c r="R141" s="506">
        <v>1259</v>
      </c>
      <c r="S141" s="506">
        <v>606</v>
      </c>
      <c r="T141" s="459"/>
    </row>
    <row r="142" spans="1:20" s="1" customFormat="1" ht="9.75" customHeight="1">
      <c r="A142" s="272"/>
      <c r="D142" s="50"/>
      <c r="E142" s="527"/>
      <c r="F142" s="527"/>
      <c r="G142" s="527"/>
      <c r="H142" s="527"/>
      <c r="I142" s="528"/>
      <c r="J142" s="529"/>
      <c r="K142" s="151"/>
      <c r="L142" s="527"/>
      <c r="M142" s="527"/>
      <c r="N142" s="527"/>
      <c r="O142" s="527"/>
      <c r="P142" s="528"/>
      <c r="Q142" s="529"/>
      <c r="R142" s="151"/>
      <c r="S142" s="151"/>
      <c r="T142" s="241"/>
    </row>
    <row r="143" spans="1:19" s="1" customFormat="1" ht="9.75" customHeight="1">
      <c r="A143" s="272"/>
      <c r="D143" s="50"/>
      <c r="E143" s="527"/>
      <c r="F143" s="527"/>
      <c r="G143" s="527"/>
      <c r="H143" s="527"/>
      <c r="I143" s="528"/>
      <c r="J143" s="529"/>
      <c r="K143" s="151"/>
      <c r="L143" s="527"/>
      <c r="M143" s="527"/>
      <c r="N143" s="527"/>
      <c r="O143" s="527"/>
      <c r="P143" s="528"/>
      <c r="Q143" s="529"/>
      <c r="R143" s="151"/>
      <c r="S143" s="151"/>
    </row>
    <row r="144" spans="1:19" s="1" customFormat="1" ht="9.75" customHeight="1">
      <c r="A144" s="272" t="s">
        <v>522</v>
      </c>
      <c r="D144" s="50"/>
      <c r="E144" s="527"/>
      <c r="F144" s="527"/>
      <c r="G144" s="527"/>
      <c r="H144" s="527"/>
      <c r="I144" s="528"/>
      <c r="J144" s="529"/>
      <c r="K144" s="151"/>
      <c r="L144" s="527"/>
      <c r="M144" s="527"/>
      <c r="N144" s="527"/>
      <c r="O144" s="527"/>
      <c r="P144" s="528"/>
      <c r="Q144" s="529"/>
      <c r="R144" s="151"/>
      <c r="S144" s="151"/>
    </row>
    <row r="145" spans="1:19" s="1" customFormat="1" ht="9.75" customHeight="1">
      <c r="A145" s="272"/>
      <c r="D145" s="50"/>
      <c r="E145" s="527"/>
      <c r="F145" s="527"/>
      <c r="G145" s="527"/>
      <c r="H145" s="527"/>
      <c r="I145" s="528"/>
      <c r="J145" s="529"/>
      <c r="K145" s="151"/>
      <c r="L145" s="527"/>
      <c r="M145" s="527"/>
      <c r="N145" s="527"/>
      <c r="O145" s="527"/>
      <c r="P145" s="528"/>
      <c r="Q145" s="529"/>
      <c r="R145" s="151"/>
      <c r="S145" s="151"/>
    </row>
    <row r="146" spans="1:19" s="1" customFormat="1" ht="9.75" customHeight="1">
      <c r="A146" s="272"/>
      <c r="D146" s="50"/>
      <c r="E146" s="527"/>
      <c r="F146" s="527"/>
      <c r="G146" s="527"/>
      <c r="H146" s="527"/>
      <c r="I146" s="528"/>
      <c r="J146" s="529"/>
      <c r="K146" s="151"/>
      <c r="L146" s="527"/>
      <c r="M146" s="527"/>
      <c r="N146" s="527"/>
      <c r="O146" s="527"/>
      <c r="P146" s="528"/>
      <c r="Q146" s="529"/>
      <c r="R146" s="151"/>
      <c r="S146" s="151"/>
    </row>
    <row r="147" spans="1:19" s="1" customFormat="1" ht="9.75" customHeight="1">
      <c r="A147" s="272"/>
      <c r="D147" s="50"/>
      <c r="E147" s="527"/>
      <c r="F147" s="527"/>
      <c r="G147" s="527"/>
      <c r="H147" s="527"/>
      <c r="I147" s="528"/>
      <c r="J147" s="529"/>
      <c r="K147" s="151"/>
      <c r="L147" s="527"/>
      <c r="M147" s="527"/>
      <c r="N147" s="527"/>
      <c r="O147" s="527"/>
      <c r="P147" s="528"/>
      <c r="Q147" s="529"/>
      <c r="R147" s="151"/>
      <c r="S147" s="151"/>
    </row>
    <row r="148" spans="1:19" s="1" customFormat="1" ht="9.75" customHeight="1">
      <c r="A148" s="272"/>
      <c r="D148" s="50"/>
      <c r="E148" s="527"/>
      <c r="F148" s="527"/>
      <c r="G148" s="527"/>
      <c r="H148" s="527"/>
      <c r="I148" s="528"/>
      <c r="J148" s="529"/>
      <c r="K148" s="151"/>
      <c r="L148" s="527"/>
      <c r="M148" s="527"/>
      <c r="N148" s="527"/>
      <c r="O148" s="527"/>
      <c r="P148" s="528"/>
      <c r="Q148" s="529"/>
      <c r="R148" s="151"/>
      <c r="S148" s="151"/>
    </row>
    <row r="149" spans="1:19" s="1" customFormat="1" ht="9.75" customHeight="1">
      <c r="A149" s="272"/>
      <c r="D149" s="50"/>
      <c r="E149" s="527"/>
      <c r="F149" s="527"/>
      <c r="G149" s="527"/>
      <c r="H149" s="527"/>
      <c r="I149" s="528"/>
      <c r="J149" s="529"/>
      <c r="K149" s="151"/>
      <c r="L149" s="527"/>
      <c r="M149" s="527"/>
      <c r="N149" s="527"/>
      <c r="O149" s="527"/>
      <c r="P149" s="528"/>
      <c r="Q149" s="529"/>
      <c r="R149" s="151"/>
      <c r="S149" s="151"/>
    </row>
    <row r="150" spans="1:19" s="1" customFormat="1" ht="9.75" customHeight="1">
      <c r="A150" s="272"/>
      <c r="D150" s="50"/>
      <c r="E150" s="527"/>
      <c r="F150" s="527"/>
      <c r="G150" s="527"/>
      <c r="H150" s="527"/>
      <c r="I150" s="528"/>
      <c r="J150" s="529"/>
      <c r="K150" s="151"/>
      <c r="L150" s="527"/>
      <c r="M150" s="527"/>
      <c r="N150" s="527"/>
      <c r="O150" s="527"/>
      <c r="P150" s="528"/>
      <c r="Q150" s="529"/>
      <c r="R150" s="151"/>
      <c r="S150" s="151"/>
    </row>
    <row r="151" spans="1:19" s="1" customFormat="1" ht="9.75" customHeight="1">
      <c r="A151" s="272"/>
      <c r="D151" s="50"/>
      <c r="E151" s="527"/>
      <c r="F151" s="527"/>
      <c r="G151" s="527"/>
      <c r="H151" s="527"/>
      <c r="I151" s="528"/>
      <c r="J151" s="529"/>
      <c r="K151" s="151"/>
      <c r="L151" s="527"/>
      <c r="M151" s="527"/>
      <c r="N151" s="527"/>
      <c r="O151" s="527"/>
      <c r="P151" s="528"/>
      <c r="Q151" s="529"/>
      <c r="R151" s="151"/>
      <c r="S151" s="151"/>
    </row>
    <row r="152" spans="1:19" s="1" customFormat="1" ht="9.75" customHeight="1">
      <c r="A152" s="272"/>
      <c r="D152" s="50"/>
      <c r="E152" s="527"/>
      <c r="F152" s="527"/>
      <c r="G152" s="527"/>
      <c r="H152" s="527"/>
      <c r="I152" s="528"/>
      <c r="J152" s="529"/>
      <c r="K152" s="151"/>
      <c r="L152" s="527"/>
      <c r="M152" s="527"/>
      <c r="N152" s="527"/>
      <c r="O152" s="527"/>
      <c r="P152" s="528"/>
      <c r="Q152" s="529"/>
      <c r="R152" s="151"/>
      <c r="S152" s="151"/>
    </row>
    <row r="153" spans="1:19" s="1" customFormat="1" ht="9.75" customHeight="1">
      <c r="A153" s="272"/>
      <c r="D153" s="50"/>
      <c r="E153" s="527"/>
      <c r="F153" s="527"/>
      <c r="G153" s="527"/>
      <c r="H153" s="527"/>
      <c r="I153" s="528"/>
      <c r="J153" s="529"/>
      <c r="K153" s="151"/>
      <c r="L153" s="527"/>
      <c r="M153" s="527"/>
      <c r="N153" s="527"/>
      <c r="O153" s="527"/>
      <c r="P153" s="528"/>
      <c r="Q153" s="529"/>
      <c r="R153" s="151"/>
      <c r="S153" s="151"/>
    </row>
    <row r="154" spans="1:17" s="1" customFormat="1" ht="9.75" customHeight="1">
      <c r="A154" s="272"/>
      <c r="D154" s="50"/>
      <c r="E154" s="151"/>
      <c r="F154" s="151"/>
      <c r="G154" s="151"/>
      <c r="H154" s="151"/>
      <c r="I154" s="151"/>
      <c r="J154" s="151"/>
      <c r="K154" s="151"/>
      <c r="L154" s="151"/>
      <c r="M154" s="151"/>
      <c r="N154" s="151"/>
      <c r="O154" s="151"/>
      <c r="P154" s="151"/>
      <c r="Q154" s="191"/>
    </row>
    <row r="155" spans="1:17" s="1" customFormat="1" ht="9.75" customHeight="1">
      <c r="A155" s="272"/>
      <c r="D155" s="50"/>
      <c r="E155" s="151"/>
      <c r="F155" s="151"/>
      <c r="G155" s="151"/>
      <c r="H155" s="151"/>
      <c r="I155" s="151"/>
      <c r="J155" s="151"/>
      <c r="K155" s="151"/>
      <c r="L155" s="151"/>
      <c r="M155" s="151"/>
      <c r="N155" s="151"/>
      <c r="O155" s="151"/>
      <c r="P155" s="151"/>
      <c r="Q155" s="191"/>
    </row>
  </sheetData>
  <mergeCells count="30">
    <mergeCell ref="Q88:Q90"/>
    <mergeCell ref="R88:S88"/>
    <mergeCell ref="L88:L90"/>
    <mergeCell ref="M88:M90"/>
    <mergeCell ref="N88:N90"/>
    <mergeCell ref="O88:O90"/>
    <mergeCell ref="I88:I90"/>
    <mergeCell ref="J88:J90"/>
    <mergeCell ref="K88:K90"/>
    <mergeCell ref="P88:P90"/>
    <mergeCell ref="E88:E90"/>
    <mergeCell ref="F88:F90"/>
    <mergeCell ref="G88:G90"/>
    <mergeCell ref="H88:H90"/>
    <mergeCell ref="E9:E11"/>
    <mergeCell ref="K9:K11"/>
    <mergeCell ref="O9:O11"/>
    <mergeCell ref="Q9:Q11"/>
    <mergeCell ref="M9:M11"/>
    <mergeCell ref="I9:I11"/>
    <mergeCell ref="B83:H83"/>
    <mergeCell ref="R9:S9"/>
    <mergeCell ref="A4:H4"/>
    <mergeCell ref="P9:P11"/>
    <mergeCell ref="L9:L11"/>
    <mergeCell ref="N9:N11"/>
    <mergeCell ref="J9:J11"/>
    <mergeCell ref="F9:F11"/>
    <mergeCell ref="G9:G11"/>
    <mergeCell ref="H9:H11"/>
  </mergeCells>
  <printOptions/>
  <pageMargins left="0.5905511811023623" right="0.5905511811023623" top="0.3937007874015748" bottom="0.3937007874015748" header="0.5118110236220472" footer="0.5118110236220472"/>
  <pageSetup horizontalDpi="300" verticalDpi="3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I123"/>
  <sheetViews>
    <sheetView workbookViewId="0" topLeftCell="A1">
      <selection activeCell="F6" sqref="F6"/>
    </sheetView>
  </sheetViews>
  <sheetFormatPr defaultColWidth="11.421875" defaultRowHeight="12.75"/>
  <cols>
    <col min="1" max="1" width="3.28125" style="0" customWidth="1"/>
  </cols>
  <sheetData>
    <row r="1" spans="1:8" s="1" customFormat="1" ht="12.75">
      <c r="A1" s="3" t="s">
        <v>201</v>
      </c>
      <c r="H1"/>
    </row>
    <row r="2" s="1" customFormat="1" ht="12.75">
      <c r="H2"/>
    </row>
    <row r="3" spans="7:8" s="1" customFormat="1" ht="12.75">
      <c r="G3"/>
      <c r="H3" s="4" t="s">
        <v>202</v>
      </c>
    </row>
    <row r="4" s="1" customFormat="1" ht="12.75">
      <c r="G4"/>
    </row>
    <row r="5" spans="1:8" s="1" customFormat="1" ht="12.75">
      <c r="A5" s="2" t="s">
        <v>203</v>
      </c>
      <c r="G5"/>
      <c r="H5" s="7" t="s">
        <v>204</v>
      </c>
    </row>
    <row r="6" spans="7:8" s="1" customFormat="1" ht="12.75">
      <c r="G6"/>
      <c r="H6" s="7"/>
    </row>
    <row r="7" spans="7:8" s="1" customFormat="1" ht="12.75">
      <c r="G7"/>
      <c r="H7" s="7"/>
    </row>
    <row r="8" spans="1:8" s="1" customFormat="1" ht="12.75">
      <c r="A8" s="2" t="s">
        <v>206</v>
      </c>
      <c r="G8"/>
      <c r="H8" s="7"/>
    </row>
    <row r="9" spans="1:8" s="1" customFormat="1" ht="12.75">
      <c r="A9" s="2"/>
      <c r="G9"/>
      <c r="H9" s="7"/>
    </row>
    <row r="10" spans="1:8" s="1" customFormat="1" ht="12.75">
      <c r="A10" s="5" t="s">
        <v>284</v>
      </c>
      <c r="B10" s="1" t="s">
        <v>276</v>
      </c>
      <c r="G10"/>
      <c r="H10" s="7" t="s">
        <v>205</v>
      </c>
    </row>
    <row r="11" spans="1:8" s="1" customFormat="1" ht="12.75">
      <c r="A11" s="5" t="s">
        <v>285</v>
      </c>
      <c r="B11" s="1" t="s">
        <v>254</v>
      </c>
      <c r="G11"/>
      <c r="H11" s="7" t="s">
        <v>207</v>
      </c>
    </row>
    <row r="12" spans="1:8" s="1" customFormat="1" ht="12.75">
      <c r="A12" s="5" t="s">
        <v>286</v>
      </c>
      <c r="B12" s="1" t="s">
        <v>255</v>
      </c>
      <c r="G12"/>
      <c r="H12" s="7" t="s">
        <v>207</v>
      </c>
    </row>
    <row r="13" spans="7:8" s="1" customFormat="1" ht="12.75">
      <c r="G13"/>
      <c r="H13" s="7"/>
    </row>
    <row r="14" spans="7:8" s="1" customFormat="1" ht="12.75">
      <c r="G14"/>
      <c r="H14" s="7"/>
    </row>
    <row r="15" spans="1:8" s="1" customFormat="1" ht="12.75">
      <c r="A15" s="2" t="s">
        <v>208</v>
      </c>
      <c r="G15"/>
      <c r="H15" s="7"/>
    </row>
    <row r="16" spans="7:8" s="1" customFormat="1" ht="12.75">
      <c r="G16"/>
      <c r="H16" s="7"/>
    </row>
    <row r="17" spans="1:9" s="1" customFormat="1" ht="12.75">
      <c r="A17" s="10" t="s">
        <v>241</v>
      </c>
      <c r="B17" s="1" t="s">
        <v>209</v>
      </c>
      <c r="G17"/>
      <c r="H17" s="9" t="s">
        <v>210</v>
      </c>
      <c r="I17" s="11"/>
    </row>
    <row r="18" spans="1:8" s="1" customFormat="1" ht="12.75">
      <c r="A18" s="10"/>
      <c r="G18"/>
      <c r="H18" s="8"/>
    </row>
    <row r="19" spans="1:8" s="1" customFormat="1" ht="12.75">
      <c r="A19" s="10" t="s">
        <v>249</v>
      </c>
      <c r="B19" s="1" t="s">
        <v>275</v>
      </c>
      <c r="G19"/>
      <c r="H19" s="7"/>
    </row>
    <row r="20" spans="1:8" s="1" customFormat="1" ht="12.75">
      <c r="A20" s="10"/>
      <c r="B20" s="1" t="s">
        <v>211</v>
      </c>
      <c r="G20"/>
      <c r="H20" s="8" t="s">
        <v>212</v>
      </c>
    </row>
    <row r="21" spans="1:8" s="1" customFormat="1" ht="12.75">
      <c r="A21" s="10"/>
      <c r="G21"/>
      <c r="H21" s="5"/>
    </row>
    <row r="22" spans="1:8" s="1" customFormat="1" ht="12.75">
      <c r="A22" s="10" t="s">
        <v>248</v>
      </c>
      <c r="B22" s="1" t="s">
        <v>213</v>
      </c>
      <c r="G22"/>
      <c r="H22" s="5"/>
    </row>
    <row r="23" spans="1:8" s="1" customFormat="1" ht="12.75">
      <c r="A23" s="10"/>
      <c r="B23" s="1" t="s">
        <v>214</v>
      </c>
      <c r="G23"/>
      <c r="H23" s="5">
        <v>11</v>
      </c>
    </row>
    <row r="24" spans="1:8" s="1" customFormat="1" ht="12.75">
      <c r="A24" s="10"/>
      <c r="G24"/>
      <c r="H24" s="5"/>
    </row>
    <row r="25" spans="1:8" s="1" customFormat="1" ht="12.75">
      <c r="A25" s="10" t="s">
        <v>247</v>
      </c>
      <c r="B25" s="1" t="s">
        <v>215</v>
      </c>
      <c r="G25"/>
      <c r="H25" s="5"/>
    </row>
    <row r="26" spans="1:8" s="1" customFormat="1" ht="12.75">
      <c r="A26" s="10"/>
      <c r="B26" s="1" t="s">
        <v>256</v>
      </c>
      <c r="G26"/>
      <c r="H26" s="5">
        <v>12</v>
      </c>
    </row>
    <row r="27" spans="1:8" s="1" customFormat="1" ht="11.25">
      <c r="A27" s="10"/>
      <c r="G27" s="5"/>
      <c r="H27" s="5"/>
    </row>
    <row r="28" spans="1:8" s="1" customFormat="1" ht="11.25">
      <c r="A28" s="10" t="s">
        <v>246</v>
      </c>
      <c r="B28" s="1" t="s">
        <v>216</v>
      </c>
      <c r="G28" s="5"/>
      <c r="H28" s="5"/>
    </row>
    <row r="29" spans="1:8" s="1" customFormat="1" ht="11.25">
      <c r="A29" s="10"/>
      <c r="B29" s="1" t="s">
        <v>217</v>
      </c>
      <c r="G29" s="5"/>
      <c r="H29" s="5">
        <v>13</v>
      </c>
    </row>
    <row r="30" spans="1:8" s="1" customFormat="1" ht="11.25">
      <c r="A30" s="10"/>
      <c r="G30" s="5"/>
      <c r="H30" s="5"/>
    </row>
    <row r="31" spans="1:8" s="1" customFormat="1" ht="11.25">
      <c r="A31" s="10" t="s">
        <v>245</v>
      </c>
      <c r="B31" s="1" t="s">
        <v>218</v>
      </c>
      <c r="G31" s="5"/>
      <c r="H31" s="5"/>
    </row>
    <row r="32" spans="1:8" s="1" customFormat="1" ht="11.25">
      <c r="A32" s="10"/>
      <c r="B32" s="1" t="s">
        <v>257</v>
      </c>
      <c r="G32" s="5"/>
      <c r="H32" s="5">
        <v>14</v>
      </c>
    </row>
    <row r="33" spans="1:8" s="1" customFormat="1" ht="11.25">
      <c r="A33" s="10"/>
      <c r="G33" s="5"/>
      <c r="H33" s="5"/>
    </row>
    <row r="34" spans="1:8" s="1" customFormat="1" ht="11.25">
      <c r="A34" s="10" t="s">
        <v>244</v>
      </c>
      <c r="B34" s="1" t="s">
        <v>219</v>
      </c>
      <c r="G34" s="5"/>
      <c r="H34" s="5"/>
    </row>
    <row r="35" spans="1:8" s="1" customFormat="1" ht="11.25">
      <c r="A35" s="10"/>
      <c r="B35" s="1" t="s">
        <v>220</v>
      </c>
      <c r="G35" s="5"/>
      <c r="H35" s="5">
        <v>15</v>
      </c>
    </row>
    <row r="36" spans="1:8" s="1" customFormat="1" ht="11.25">
      <c r="A36" s="10"/>
      <c r="G36" s="5"/>
      <c r="H36" s="5"/>
    </row>
    <row r="37" spans="1:8" s="1" customFormat="1" ht="11.25">
      <c r="A37" s="10" t="s">
        <v>243</v>
      </c>
      <c r="B37" s="1" t="s">
        <v>258</v>
      </c>
      <c r="G37" s="5"/>
      <c r="H37" s="5"/>
    </row>
    <row r="38" spans="1:8" s="1" customFormat="1" ht="11.25">
      <c r="A38" s="10"/>
      <c r="B38" s="1" t="s">
        <v>221</v>
      </c>
      <c r="G38" s="5"/>
      <c r="H38" s="5">
        <v>16</v>
      </c>
    </row>
    <row r="39" spans="1:8" s="1" customFormat="1" ht="11.25">
      <c r="A39" s="10"/>
      <c r="G39" s="5"/>
      <c r="H39" s="5"/>
    </row>
    <row r="40" spans="1:8" s="1" customFormat="1" ht="11.25">
      <c r="A40" s="10" t="s">
        <v>242</v>
      </c>
      <c r="B40" s="1" t="s">
        <v>259</v>
      </c>
      <c r="G40" s="5"/>
      <c r="H40" s="5"/>
    </row>
    <row r="41" spans="1:8" s="1" customFormat="1" ht="11.25">
      <c r="A41" s="10"/>
      <c r="B41" s="1" t="s">
        <v>217</v>
      </c>
      <c r="G41" s="5"/>
      <c r="H41" s="5">
        <v>16</v>
      </c>
    </row>
    <row r="42" spans="1:8" s="1" customFormat="1" ht="11.25">
      <c r="A42" s="10"/>
      <c r="G42" s="5"/>
      <c r="H42" s="5"/>
    </row>
    <row r="43" spans="1:8" s="1" customFormat="1" ht="11.25">
      <c r="A43" s="10" t="s">
        <v>222</v>
      </c>
      <c r="B43" s="1" t="s">
        <v>260</v>
      </c>
      <c r="G43" s="5"/>
      <c r="H43" s="5"/>
    </row>
    <row r="44" spans="1:8" s="1" customFormat="1" ht="11.25">
      <c r="A44" s="10"/>
      <c r="B44" s="1" t="s">
        <v>223</v>
      </c>
      <c r="G44" s="5"/>
      <c r="H44" s="5">
        <v>18</v>
      </c>
    </row>
    <row r="45" spans="1:8" s="1" customFormat="1" ht="11.25">
      <c r="A45" s="10"/>
      <c r="G45" s="5"/>
      <c r="H45" s="5"/>
    </row>
    <row r="46" spans="1:8" s="1" customFormat="1" ht="11.25">
      <c r="A46" s="10" t="s">
        <v>224</v>
      </c>
      <c r="B46" s="1" t="s">
        <v>261</v>
      </c>
      <c r="G46" s="5"/>
      <c r="H46" s="5"/>
    </row>
    <row r="47" spans="1:8" s="1" customFormat="1" ht="11.25">
      <c r="A47" s="10"/>
      <c r="B47" s="1" t="s">
        <v>225</v>
      </c>
      <c r="G47" s="5"/>
      <c r="H47" s="5">
        <v>20</v>
      </c>
    </row>
    <row r="48" spans="1:8" s="1" customFormat="1" ht="11.25">
      <c r="A48" s="10"/>
      <c r="G48" s="5"/>
      <c r="H48" s="5"/>
    </row>
    <row r="49" spans="1:8" s="1" customFormat="1" ht="11.25">
      <c r="A49" s="10" t="s">
        <v>226</v>
      </c>
      <c r="B49" s="1" t="s">
        <v>277</v>
      </c>
      <c r="G49" s="5"/>
      <c r="H49" s="5"/>
    </row>
    <row r="50" spans="1:8" s="1" customFormat="1" ht="11.25">
      <c r="A50" s="10"/>
      <c r="B50" s="1" t="s">
        <v>227</v>
      </c>
      <c r="G50" s="5"/>
      <c r="H50" s="5">
        <v>24</v>
      </c>
    </row>
    <row r="51" spans="1:8" s="1" customFormat="1" ht="11.25">
      <c r="A51" s="10"/>
      <c r="G51" s="5"/>
      <c r="H51" s="5"/>
    </row>
    <row r="52" spans="1:8" s="1" customFormat="1" ht="11.25">
      <c r="A52" s="10" t="s">
        <v>228</v>
      </c>
      <c r="B52" s="1" t="s">
        <v>278</v>
      </c>
      <c r="G52" s="5"/>
      <c r="H52" s="5"/>
    </row>
    <row r="53" spans="1:8" s="1" customFormat="1" ht="11.25">
      <c r="A53" s="10"/>
      <c r="B53" s="1" t="s">
        <v>227</v>
      </c>
      <c r="G53" s="5"/>
      <c r="H53" s="5">
        <v>29</v>
      </c>
    </row>
    <row r="54" spans="1:8" s="1" customFormat="1" ht="11.25">
      <c r="A54" s="10"/>
      <c r="G54" s="5"/>
      <c r="H54" s="5"/>
    </row>
    <row r="55" spans="1:8" s="1" customFormat="1" ht="11.25">
      <c r="A55" s="10" t="s">
        <v>229</v>
      </c>
      <c r="B55" s="1" t="s">
        <v>262</v>
      </c>
      <c r="G55" s="5"/>
      <c r="H55" s="5"/>
    </row>
    <row r="56" spans="1:8" s="1" customFormat="1" ht="11.25">
      <c r="A56" s="10"/>
      <c r="B56" s="1" t="s">
        <v>263</v>
      </c>
      <c r="G56" s="5"/>
      <c r="H56" s="5">
        <v>34</v>
      </c>
    </row>
    <row r="57" spans="1:8" s="1" customFormat="1" ht="11.25">
      <c r="A57" s="10"/>
      <c r="G57" s="5"/>
      <c r="H57" s="5"/>
    </row>
    <row r="58" spans="1:8" s="1" customFormat="1" ht="11.25">
      <c r="A58" s="10" t="s">
        <v>230</v>
      </c>
      <c r="B58" s="1" t="s">
        <v>264</v>
      </c>
      <c r="G58" s="5"/>
      <c r="H58" s="5"/>
    </row>
    <row r="59" spans="1:8" s="1" customFormat="1" ht="11.25">
      <c r="A59" s="10"/>
      <c r="B59" s="1" t="s">
        <v>265</v>
      </c>
      <c r="G59" s="5"/>
      <c r="H59" s="5">
        <v>36</v>
      </c>
    </row>
    <row r="60" spans="1:8" s="1" customFormat="1" ht="11.25">
      <c r="A60" s="10"/>
      <c r="G60" s="5"/>
      <c r="H60" s="5"/>
    </row>
    <row r="61" spans="1:8" s="1" customFormat="1" ht="11.25">
      <c r="A61" s="10" t="s">
        <v>231</v>
      </c>
      <c r="B61" s="1" t="s">
        <v>266</v>
      </c>
      <c r="G61" s="5"/>
      <c r="H61" s="5"/>
    </row>
    <row r="62" spans="1:8" s="1" customFormat="1" ht="11.25">
      <c r="A62" s="10"/>
      <c r="B62" s="1" t="s">
        <v>232</v>
      </c>
      <c r="G62" s="5"/>
      <c r="H62" s="5">
        <v>38</v>
      </c>
    </row>
    <row r="63" spans="1:8" s="1" customFormat="1" ht="12" customHeight="1">
      <c r="A63" s="10"/>
      <c r="G63" s="5"/>
      <c r="H63" s="5"/>
    </row>
    <row r="64" spans="1:8" s="1" customFormat="1" ht="12" customHeight="1">
      <c r="A64" s="10"/>
      <c r="G64" s="5"/>
      <c r="H64" s="5"/>
    </row>
    <row r="65" spans="1:8" s="1" customFormat="1" ht="11.25">
      <c r="A65" s="4" t="str">
        <f>"- 2 -"</f>
        <v>- 2 -</v>
      </c>
      <c r="B65" s="4"/>
      <c r="C65" s="4"/>
      <c r="D65" s="4"/>
      <c r="E65" s="4"/>
      <c r="F65" s="4"/>
      <c r="G65" s="4"/>
      <c r="H65" s="4"/>
    </row>
    <row r="66" spans="1:8" s="1" customFormat="1" ht="11.25">
      <c r="A66" s="4"/>
      <c r="B66" s="4"/>
      <c r="C66" s="4"/>
      <c r="D66" s="4"/>
      <c r="E66" s="4"/>
      <c r="F66" s="4"/>
      <c r="G66" s="4"/>
      <c r="H66" s="4"/>
    </row>
    <row r="67" spans="7:8" s="1" customFormat="1" ht="11.25">
      <c r="G67" s="5"/>
      <c r="H67" s="5"/>
    </row>
    <row r="68" spans="7:8" s="1" customFormat="1" ht="11.25">
      <c r="G68" s="5"/>
      <c r="H68" s="5"/>
    </row>
    <row r="69" spans="1:8" s="1" customFormat="1" ht="12.75">
      <c r="A69" s="6" t="s">
        <v>233</v>
      </c>
      <c r="B69" s="1" t="s">
        <v>267</v>
      </c>
      <c r="G69"/>
      <c r="H69" s="5">
        <v>42</v>
      </c>
    </row>
    <row r="70" spans="1:8" s="1" customFormat="1" ht="12.75">
      <c r="A70" s="6"/>
      <c r="G70"/>
      <c r="H70" s="5"/>
    </row>
    <row r="71" spans="1:7" s="1" customFormat="1" ht="12.75">
      <c r="A71" s="6" t="s">
        <v>253</v>
      </c>
      <c r="B71" s="1" t="s">
        <v>268</v>
      </c>
      <c r="G71"/>
    </row>
    <row r="72" spans="2:8" s="1" customFormat="1" ht="12.75">
      <c r="B72" s="1" t="s">
        <v>234</v>
      </c>
      <c r="G72"/>
      <c r="H72" s="5">
        <v>44</v>
      </c>
    </row>
    <row r="73" spans="7:8" s="1" customFormat="1" ht="12.75">
      <c r="G73"/>
      <c r="H73" s="5"/>
    </row>
    <row r="74" spans="1:8" s="1" customFormat="1" ht="12.75">
      <c r="A74" s="1" t="s">
        <v>235</v>
      </c>
      <c r="B74" s="1" t="s">
        <v>269</v>
      </c>
      <c r="G74"/>
      <c r="H74" s="5"/>
    </row>
    <row r="75" spans="2:8" s="1" customFormat="1" ht="12.75">
      <c r="B75" s="1" t="s">
        <v>234</v>
      </c>
      <c r="G75"/>
      <c r="H75" s="5">
        <v>46</v>
      </c>
    </row>
    <row r="76" spans="7:8" s="1" customFormat="1" ht="12.75">
      <c r="G76"/>
      <c r="H76" s="5"/>
    </row>
    <row r="77" spans="1:8" s="1" customFormat="1" ht="12.75">
      <c r="A77" s="1" t="s">
        <v>236</v>
      </c>
      <c r="B77" s="1" t="s">
        <v>270</v>
      </c>
      <c r="G77"/>
      <c r="H77" s="5">
        <v>48</v>
      </c>
    </row>
    <row r="78" spans="7:8" s="1" customFormat="1" ht="12.75">
      <c r="G78"/>
      <c r="H78"/>
    </row>
    <row r="79" spans="1:8" s="1" customFormat="1" ht="11.25">
      <c r="A79" s="1" t="s">
        <v>237</v>
      </c>
      <c r="B79" s="1" t="s">
        <v>271</v>
      </c>
      <c r="G79" s="5"/>
      <c r="H79" s="5"/>
    </row>
    <row r="80" spans="2:8" s="1" customFormat="1" ht="11.25">
      <c r="B80" s="1" t="s">
        <v>238</v>
      </c>
      <c r="G80" s="5"/>
      <c r="H80" s="5">
        <v>50</v>
      </c>
    </row>
    <row r="81" spans="7:8" s="1" customFormat="1" ht="11.25">
      <c r="G81" s="5"/>
      <c r="H81" s="5"/>
    </row>
    <row r="82" spans="1:8" s="1" customFormat="1" ht="11.25">
      <c r="A82" s="1" t="s">
        <v>239</v>
      </c>
      <c r="B82" s="1" t="s">
        <v>272</v>
      </c>
      <c r="G82" s="5"/>
      <c r="H82" s="5"/>
    </row>
    <row r="83" spans="2:8" s="1" customFormat="1" ht="11.25">
      <c r="B83" s="1" t="s">
        <v>238</v>
      </c>
      <c r="G83" s="5"/>
      <c r="H83" s="5">
        <v>52</v>
      </c>
    </row>
    <row r="84" spans="7:8" s="1" customFormat="1" ht="11.25">
      <c r="G84" s="5"/>
      <c r="H84" s="5"/>
    </row>
    <row r="85" spans="1:2" s="1" customFormat="1" ht="11.25">
      <c r="A85" s="1" t="s">
        <v>240</v>
      </c>
      <c r="B85" s="1" t="s">
        <v>273</v>
      </c>
    </row>
    <row r="86" spans="2:8" s="1" customFormat="1" ht="11.25">
      <c r="B86" s="1" t="s">
        <v>252</v>
      </c>
      <c r="H86" s="5">
        <v>54</v>
      </c>
    </row>
    <row r="87" spans="7:8" s="1" customFormat="1" ht="11.25">
      <c r="G87" s="5"/>
      <c r="H87" s="5"/>
    </row>
    <row r="88" spans="1:8" s="1" customFormat="1" ht="11.25">
      <c r="A88" s="1" t="s">
        <v>250</v>
      </c>
      <c r="B88" s="1" t="s">
        <v>274</v>
      </c>
      <c r="G88" s="5"/>
      <c r="H88" s="5"/>
    </row>
    <row r="89" spans="2:8" s="1" customFormat="1" ht="11.25">
      <c r="B89" s="1" t="s">
        <v>251</v>
      </c>
      <c r="G89" s="5"/>
      <c r="H89" s="5">
        <v>55</v>
      </c>
    </row>
    <row r="90" spans="7:8" s="1" customFormat="1" ht="11.25">
      <c r="G90" s="5"/>
      <c r="H90" s="5"/>
    </row>
    <row r="91" spans="1:8" s="1" customFormat="1" ht="11.25">
      <c r="A91" s="1" t="s">
        <v>279</v>
      </c>
      <c r="B91" s="1" t="s">
        <v>287</v>
      </c>
      <c r="G91" s="5"/>
      <c r="H91" s="5">
        <v>58</v>
      </c>
    </row>
    <row r="92" spans="2:8" s="1" customFormat="1" ht="11.25">
      <c r="B92" s="1" t="s">
        <v>283</v>
      </c>
      <c r="G92" s="5"/>
      <c r="H92" s="5"/>
    </row>
    <row r="93" spans="7:8" s="1" customFormat="1" ht="11.25">
      <c r="G93" s="5"/>
      <c r="H93" s="5"/>
    </row>
    <row r="94" spans="1:8" s="1" customFormat="1" ht="11.25">
      <c r="A94" s="1" t="s">
        <v>280</v>
      </c>
      <c r="B94" s="1" t="s">
        <v>288</v>
      </c>
      <c r="G94" s="5"/>
      <c r="H94" s="5">
        <v>59</v>
      </c>
    </row>
    <row r="95" spans="2:8" s="1" customFormat="1" ht="11.25">
      <c r="B95" s="1" t="s">
        <v>281</v>
      </c>
      <c r="G95" s="5"/>
      <c r="H95" s="5"/>
    </row>
    <row r="96" spans="7:8" s="1" customFormat="1" ht="11.25">
      <c r="G96" s="5"/>
      <c r="H96" s="5"/>
    </row>
    <row r="97" spans="1:8" s="1" customFormat="1" ht="11.25">
      <c r="A97" s="1" t="s">
        <v>282</v>
      </c>
      <c r="B97" s="1" t="s">
        <v>289</v>
      </c>
      <c r="G97" s="5"/>
      <c r="H97" s="5">
        <v>60</v>
      </c>
    </row>
    <row r="98" spans="2:8" s="1" customFormat="1" ht="11.25">
      <c r="B98" s="1" t="s">
        <v>281</v>
      </c>
      <c r="G98" s="5"/>
      <c r="H98" s="5"/>
    </row>
    <row r="99" spans="7:8" s="1" customFormat="1" ht="11.25">
      <c r="G99" s="5"/>
      <c r="H99" s="5"/>
    </row>
    <row r="100" spans="7:8" s="1" customFormat="1" ht="11.25">
      <c r="G100" s="5"/>
      <c r="H100" s="5"/>
    </row>
    <row r="101" spans="7:8" s="1" customFormat="1" ht="11.25">
      <c r="G101" s="5"/>
      <c r="H101" s="5"/>
    </row>
    <row r="102" spans="7:8" s="1" customFormat="1" ht="11.25">
      <c r="G102" s="5"/>
      <c r="H102" s="5"/>
    </row>
    <row r="103" spans="7:8" s="1" customFormat="1" ht="11.25">
      <c r="G103" s="5"/>
      <c r="H103" s="5"/>
    </row>
    <row r="104" spans="7:8" s="1" customFormat="1" ht="11.25">
      <c r="G104" s="5"/>
      <c r="H104" s="5"/>
    </row>
    <row r="105" spans="7:8" s="1" customFormat="1" ht="11.25">
      <c r="G105" s="5"/>
      <c r="H105" s="5"/>
    </row>
    <row r="106" spans="7:8" s="1" customFormat="1" ht="11.25">
      <c r="G106" s="5"/>
      <c r="H106" s="5"/>
    </row>
    <row r="107" spans="7:8" s="1" customFormat="1" ht="11.25">
      <c r="G107" s="5"/>
      <c r="H107" s="5"/>
    </row>
    <row r="108" spans="7:8" s="1" customFormat="1" ht="11.25">
      <c r="G108" s="5"/>
      <c r="H108" s="5"/>
    </row>
    <row r="109" spans="7:8" s="1" customFormat="1" ht="11.25">
      <c r="G109" s="5"/>
      <c r="H109" s="5"/>
    </row>
    <row r="110" spans="7:8" s="1" customFormat="1" ht="11.25">
      <c r="G110" s="5"/>
      <c r="H110" s="5"/>
    </row>
    <row r="111" spans="7:8" s="1" customFormat="1" ht="11.25">
      <c r="G111" s="5"/>
      <c r="H111" s="5"/>
    </row>
    <row r="112" spans="7:8" s="1" customFormat="1" ht="11.25">
      <c r="G112" s="5"/>
      <c r="H112" s="5"/>
    </row>
    <row r="113" spans="7:8" s="1" customFormat="1" ht="11.25">
      <c r="G113" s="5"/>
      <c r="H113" s="5"/>
    </row>
    <row r="114" spans="7:8" s="1" customFormat="1" ht="11.25">
      <c r="G114" s="5"/>
      <c r="H114" s="5"/>
    </row>
    <row r="115" s="1" customFormat="1" ht="11.25">
      <c r="G115" s="5"/>
    </row>
    <row r="116" s="1" customFormat="1" ht="11.25">
      <c r="G116" s="5"/>
    </row>
    <row r="117" s="1" customFormat="1" ht="11.25">
      <c r="G117" s="5"/>
    </row>
    <row r="118" s="1" customFormat="1" ht="11.25">
      <c r="G118" s="5"/>
    </row>
    <row r="119" s="1" customFormat="1" ht="11.25">
      <c r="G119" s="5"/>
    </row>
    <row r="120" s="1" customFormat="1" ht="11.25">
      <c r="G120" s="5"/>
    </row>
    <row r="121" s="1" customFormat="1" ht="11.25">
      <c r="G121" s="5"/>
    </row>
    <row r="122" s="1" customFormat="1" ht="11.25">
      <c r="G122" s="5"/>
    </row>
    <row r="123" s="1" customFormat="1" ht="11.25">
      <c r="G123" s="5"/>
    </row>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sheetData>
  <printOptions/>
  <pageMargins left="0.7874015748031497" right="0.7874015748031497" top="0.3937007874015748" bottom="0.98425196850393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Q257"/>
  <sheetViews>
    <sheetView workbookViewId="0" topLeftCell="A1">
      <selection activeCell="C16" sqref="C16"/>
    </sheetView>
  </sheetViews>
  <sheetFormatPr defaultColWidth="11.421875" defaultRowHeight="12.75"/>
  <cols>
    <col min="1" max="1" width="5.00390625" style="0" customWidth="1"/>
    <col min="3" max="3" width="16.57421875" style="0" customWidth="1"/>
    <col min="4" max="4" width="3.00390625" style="0" customWidth="1"/>
    <col min="9" max="12" width="10.7109375" style="0" customWidth="1"/>
    <col min="13" max="13" width="10.8515625" style="0" customWidth="1"/>
    <col min="14" max="15" width="10.7109375" style="0" customWidth="1"/>
    <col min="17" max="17" width="5.140625" style="0" customWidth="1"/>
  </cols>
  <sheetData>
    <row r="1" spans="1:17" ht="9.75" customHeight="1">
      <c r="A1" s="4" t="str">
        <f>"- 42 -"</f>
        <v>- 42 -</v>
      </c>
      <c r="B1" s="54"/>
      <c r="C1" s="4"/>
      <c r="D1" s="4"/>
      <c r="E1" s="4"/>
      <c r="F1" s="4"/>
      <c r="G1" s="4"/>
      <c r="H1" s="4"/>
      <c r="I1" s="4" t="str">
        <f>"- 43 -"</f>
        <v>- 43 -</v>
      </c>
      <c r="J1" s="4"/>
      <c r="K1" s="4"/>
      <c r="L1" s="4"/>
      <c r="M1" s="4"/>
      <c r="N1" s="4"/>
      <c r="O1" s="4"/>
      <c r="P1" s="4"/>
      <c r="Q1" s="54"/>
    </row>
    <row r="2" spans="2:16" ht="9.75" customHeight="1">
      <c r="B2" s="1"/>
      <c r="C2" s="1"/>
      <c r="D2" s="5"/>
      <c r="E2" s="1"/>
      <c r="F2" s="1"/>
      <c r="G2" s="1"/>
      <c r="H2" s="1"/>
      <c r="I2" s="1"/>
      <c r="J2" s="1"/>
      <c r="K2" s="1"/>
      <c r="L2" s="1"/>
      <c r="M2" s="1"/>
      <c r="N2" s="1"/>
      <c r="O2" s="1"/>
      <c r="P2" s="1"/>
    </row>
    <row r="3" spans="2:16" ht="9.75" customHeight="1">
      <c r="B3" s="1"/>
      <c r="C3" s="1"/>
      <c r="D3" s="5"/>
      <c r="E3" s="1"/>
      <c r="F3" s="1"/>
      <c r="G3" s="1"/>
      <c r="H3" s="1"/>
      <c r="I3" s="1"/>
      <c r="J3" s="1"/>
      <c r="K3" s="1"/>
      <c r="L3" s="1"/>
      <c r="M3" s="1"/>
      <c r="N3" s="1"/>
      <c r="O3" s="1"/>
      <c r="P3" s="1"/>
    </row>
    <row r="4" spans="1:16" ht="12.75" customHeight="1">
      <c r="A4" s="716" t="s">
        <v>934</v>
      </c>
      <c r="B4" s="716"/>
      <c r="C4" s="716"/>
      <c r="D4" s="716"/>
      <c r="E4" s="716"/>
      <c r="F4" s="716"/>
      <c r="G4" s="716"/>
      <c r="H4" s="716"/>
      <c r="I4" s="106" t="s">
        <v>935</v>
      </c>
      <c r="K4" s="106"/>
      <c r="L4" s="106"/>
      <c r="M4" s="106"/>
      <c r="N4" s="106"/>
      <c r="O4" s="106"/>
      <c r="P4" s="106"/>
    </row>
    <row r="5" spans="2:16" ht="9.75" customHeight="1">
      <c r="B5" s="1"/>
      <c r="C5" s="1"/>
      <c r="D5" s="5"/>
      <c r="E5" s="1"/>
      <c r="F5" s="1"/>
      <c r="G5" s="1"/>
      <c r="H5" s="1"/>
      <c r="I5" s="1"/>
      <c r="J5" s="1"/>
      <c r="K5" s="1"/>
      <c r="L5" s="1"/>
      <c r="M5" s="1"/>
      <c r="N5" s="1"/>
      <c r="O5" s="1"/>
      <c r="P5" s="1"/>
    </row>
    <row r="6" spans="1:17" ht="9.75" customHeight="1" thickBot="1">
      <c r="A6" s="230"/>
      <c r="B6" s="23"/>
      <c r="C6" s="23"/>
      <c r="D6" s="174"/>
      <c r="E6" s="23"/>
      <c r="F6" s="23"/>
      <c r="G6" s="23"/>
      <c r="H6" s="23"/>
      <c r="I6" s="23"/>
      <c r="J6" s="23"/>
      <c r="K6" s="23"/>
      <c r="L6" s="23"/>
      <c r="M6" s="23"/>
      <c r="N6" s="23"/>
      <c r="O6" s="23"/>
      <c r="P6" s="23"/>
      <c r="Q6" s="230"/>
    </row>
    <row r="7" spans="1:17" ht="9.75" customHeight="1">
      <c r="A7" s="531"/>
      <c r="B7" s="27" t="s">
        <v>936</v>
      </c>
      <c r="C7" s="27"/>
      <c r="D7" s="68"/>
      <c r="E7" s="123"/>
      <c r="F7" s="27"/>
      <c r="G7" s="27"/>
      <c r="H7" s="27"/>
      <c r="I7" s="24"/>
      <c r="J7" s="24"/>
      <c r="K7" s="24"/>
      <c r="L7" s="143"/>
      <c r="M7" s="24"/>
      <c r="N7" s="24"/>
      <c r="O7" s="24"/>
      <c r="P7" s="24"/>
      <c r="Q7" s="532"/>
    </row>
    <row r="8" spans="1:17" ht="9.75" customHeight="1">
      <c r="A8" s="231"/>
      <c r="B8" s="4" t="s">
        <v>937</v>
      </c>
      <c r="C8" s="4"/>
      <c r="D8" s="71"/>
      <c r="E8" s="145"/>
      <c r="F8" s="29"/>
      <c r="G8" s="29"/>
      <c r="H8" s="29"/>
      <c r="I8" s="29"/>
      <c r="J8" s="29"/>
      <c r="K8" s="29"/>
      <c r="L8" s="42"/>
      <c r="M8" s="29"/>
      <c r="N8" s="29"/>
      <c r="O8" s="29"/>
      <c r="P8" s="29"/>
      <c r="Q8" s="234"/>
    </row>
    <row r="9" spans="1:17" ht="9.75" customHeight="1">
      <c r="A9" s="231"/>
      <c r="B9" s="72" t="s">
        <v>938</v>
      </c>
      <c r="C9" s="4"/>
      <c r="D9" s="71"/>
      <c r="E9" s="50"/>
      <c r="F9" s="44"/>
      <c r="G9" s="50"/>
      <c r="H9" s="99"/>
      <c r="I9" s="50"/>
      <c r="J9" s="44"/>
      <c r="K9" s="50"/>
      <c r="L9" s="44"/>
      <c r="M9" s="50"/>
      <c r="N9" s="30"/>
      <c r="O9" s="50"/>
      <c r="P9" s="30"/>
      <c r="Q9" s="234"/>
    </row>
    <row r="10" spans="1:17" ht="9.75" customHeight="1">
      <c r="A10" s="231"/>
      <c r="C10" s="533" t="s">
        <v>939</v>
      </c>
      <c r="D10" s="71"/>
      <c r="E10" s="50"/>
      <c r="F10" s="148"/>
      <c r="G10" s="50"/>
      <c r="H10" s="236"/>
      <c r="I10" s="50"/>
      <c r="J10" s="148"/>
      <c r="K10" s="50"/>
      <c r="L10" s="148"/>
      <c r="M10" s="50"/>
      <c r="N10" s="208"/>
      <c r="O10" s="50"/>
      <c r="P10" s="208"/>
      <c r="Q10" s="234"/>
    </row>
    <row r="11" spans="1:17" ht="9.75" customHeight="1" thickBot="1">
      <c r="A11" s="231"/>
      <c r="C11" s="272" t="s">
        <v>447</v>
      </c>
      <c r="D11" s="71"/>
      <c r="E11" s="50"/>
      <c r="F11" s="32"/>
      <c r="G11" s="50"/>
      <c r="H11" s="33"/>
      <c r="I11" s="50"/>
      <c r="J11" s="32"/>
      <c r="K11" s="50"/>
      <c r="L11" s="48"/>
      <c r="M11" s="50"/>
      <c r="N11" s="32"/>
      <c r="O11" s="50"/>
      <c r="P11" s="32"/>
      <c r="Q11" s="234"/>
    </row>
    <row r="12" spans="1:17" ht="9.75" customHeight="1">
      <c r="A12" s="531"/>
      <c r="B12" s="34"/>
      <c r="C12" s="34"/>
      <c r="D12" s="176"/>
      <c r="E12" s="34"/>
      <c r="F12" s="34"/>
      <c r="G12" s="34"/>
      <c r="H12" s="34"/>
      <c r="I12" s="34"/>
      <c r="J12" s="34"/>
      <c r="K12" s="34"/>
      <c r="L12" s="34"/>
      <c r="M12" s="34"/>
      <c r="N12" s="34"/>
      <c r="O12" s="34"/>
      <c r="P12" s="34"/>
      <c r="Q12" s="534"/>
    </row>
    <row r="13" spans="1:17" s="301" customFormat="1" ht="9.75" customHeight="1">
      <c r="A13" s="178">
        <v>1</v>
      </c>
      <c r="B13" s="118" t="s">
        <v>940</v>
      </c>
      <c r="C13" s="118"/>
      <c r="D13" s="514" t="s">
        <v>452</v>
      </c>
      <c r="E13" s="515">
        <v>851</v>
      </c>
      <c r="F13" s="517">
        <v>153</v>
      </c>
      <c r="G13" s="517">
        <v>528</v>
      </c>
      <c r="H13" s="535">
        <v>170</v>
      </c>
      <c r="I13" s="516">
        <v>837</v>
      </c>
      <c r="J13" s="516">
        <v>153</v>
      </c>
      <c r="K13" s="516">
        <v>517</v>
      </c>
      <c r="L13" s="536">
        <v>167</v>
      </c>
      <c r="M13" s="516">
        <v>14</v>
      </c>
      <c r="N13" s="537" t="s">
        <v>491</v>
      </c>
      <c r="O13" s="516">
        <v>11</v>
      </c>
      <c r="P13" s="538">
        <v>3</v>
      </c>
      <c r="Q13" s="539"/>
    </row>
    <row r="14" spans="1:17" s="301" customFormat="1" ht="9.75" customHeight="1">
      <c r="A14" s="540"/>
      <c r="B14" s="118"/>
      <c r="C14" s="118"/>
      <c r="D14" s="514" t="s">
        <v>453</v>
      </c>
      <c r="E14" s="515">
        <v>519</v>
      </c>
      <c r="F14" s="517">
        <v>104</v>
      </c>
      <c r="G14" s="517">
        <v>395</v>
      </c>
      <c r="H14" s="535">
        <v>20</v>
      </c>
      <c r="I14" s="516">
        <v>509</v>
      </c>
      <c r="J14" s="516">
        <v>104</v>
      </c>
      <c r="K14" s="516">
        <v>386</v>
      </c>
      <c r="L14" s="536">
        <v>19</v>
      </c>
      <c r="M14" s="516">
        <v>10</v>
      </c>
      <c r="N14" s="537" t="s">
        <v>491</v>
      </c>
      <c r="O14" s="516">
        <v>9</v>
      </c>
      <c r="P14" s="538">
        <v>1</v>
      </c>
      <c r="Q14" s="236">
        <v>1</v>
      </c>
    </row>
    <row r="15" spans="1:17" s="301" customFormat="1" ht="9.75" customHeight="1">
      <c r="A15" s="178">
        <v>2</v>
      </c>
      <c r="B15" s="118" t="s">
        <v>941</v>
      </c>
      <c r="C15" s="118"/>
      <c r="D15" s="514" t="s">
        <v>452</v>
      </c>
      <c r="E15" s="515">
        <v>549</v>
      </c>
      <c r="F15" s="517">
        <v>223</v>
      </c>
      <c r="G15" s="517">
        <v>289</v>
      </c>
      <c r="H15" s="535">
        <v>37</v>
      </c>
      <c r="I15" s="516">
        <v>509</v>
      </c>
      <c r="J15" s="516">
        <v>223</v>
      </c>
      <c r="K15" s="516">
        <v>251</v>
      </c>
      <c r="L15" s="536">
        <v>35</v>
      </c>
      <c r="M15" s="516">
        <v>40</v>
      </c>
      <c r="N15" s="537" t="s">
        <v>491</v>
      </c>
      <c r="O15" s="516">
        <v>38</v>
      </c>
      <c r="P15" s="541">
        <v>2</v>
      </c>
      <c r="Q15" s="236"/>
    </row>
    <row r="16" spans="1:17" s="301" customFormat="1" ht="9.75" customHeight="1">
      <c r="A16" s="178"/>
      <c r="B16" s="118"/>
      <c r="C16" s="118"/>
      <c r="D16" s="514" t="s">
        <v>453</v>
      </c>
      <c r="E16" s="515">
        <v>356</v>
      </c>
      <c r="F16" s="517">
        <v>118</v>
      </c>
      <c r="G16" s="517">
        <v>236</v>
      </c>
      <c r="H16" s="535">
        <v>2</v>
      </c>
      <c r="I16" s="516">
        <v>319</v>
      </c>
      <c r="J16" s="516">
        <v>118</v>
      </c>
      <c r="K16" s="516">
        <v>199</v>
      </c>
      <c r="L16" s="536">
        <v>2</v>
      </c>
      <c r="M16" s="516">
        <v>37</v>
      </c>
      <c r="N16" s="537" t="s">
        <v>491</v>
      </c>
      <c r="O16" s="516">
        <v>37</v>
      </c>
      <c r="P16" s="542" t="s">
        <v>491</v>
      </c>
      <c r="Q16" s="236">
        <v>2</v>
      </c>
    </row>
    <row r="17" spans="1:17" ht="9.75" customHeight="1">
      <c r="A17" s="178">
        <v>3</v>
      </c>
      <c r="B17" s="1" t="s">
        <v>942</v>
      </c>
      <c r="C17" s="1"/>
      <c r="D17" s="509" t="s">
        <v>452</v>
      </c>
      <c r="E17" s="510">
        <v>761</v>
      </c>
      <c r="F17" s="102">
        <v>421</v>
      </c>
      <c r="G17" s="102">
        <v>310</v>
      </c>
      <c r="H17" s="535">
        <v>30</v>
      </c>
      <c r="I17" s="516">
        <v>687</v>
      </c>
      <c r="J17" s="516">
        <v>417</v>
      </c>
      <c r="K17" s="516">
        <v>242</v>
      </c>
      <c r="L17" s="536">
        <v>28</v>
      </c>
      <c r="M17" s="516">
        <v>74</v>
      </c>
      <c r="N17" s="543">
        <v>4</v>
      </c>
      <c r="O17" s="516">
        <v>68</v>
      </c>
      <c r="P17" s="538">
        <v>2</v>
      </c>
      <c r="Q17" s="236"/>
    </row>
    <row r="18" spans="1:17" ht="9.75" customHeight="1">
      <c r="A18" s="178"/>
      <c r="B18" s="1"/>
      <c r="C18" s="1"/>
      <c r="D18" s="509" t="s">
        <v>453</v>
      </c>
      <c r="E18" s="510">
        <v>485</v>
      </c>
      <c r="F18" s="102">
        <v>237</v>
      </c>
      <c r="G18" s="102">
        <v>243</v>
      </c>
      <c r="H18" s="535">
        <v>5</v>
      </c>
      <c r="I18" s="516">
        <v>423</v>
      </c>
      <c r="J18" s="516">
        <v>234</v>
      </c>
      <c r="K18" s="516">
        <v>186</v>
      </c>
      <c r="L18" s="536">
        <v>3</v>
      </c>
      <c r="M18" s="516">
        <v>62</v>
      </c>
      <c r="N18" s="543">
        <v>3</v>
      </c>
      <c r="O18" s="516">
        <v>57</v>
      </c>
      <c r="P18" s="538">
        <v>2</v>
      </c>
      <c r="Q18" s="236">
        <v>3</v>
      </c>
    </row>
    <row r="19" spans="1:17" ht="9.75" customHeight="1">
      <c r="A19" s="178">
        <v>4</v>
      </c>
      <c r="B19" s="1" t="s">
        <v>943</v>
      </c>
      <c r="C19" s="1"/>
      <c r="D19" s="509" t="s">
        <v>452</v>
      </c>
      <c r="E19" s="510">
        <v>1497</v>
      </c>
      <c r="F19" s="102">
        <v>913</v>
      </c>
      <c r="G19" s="102">
        <v>567</v>
      </c>
      <c r="H19" s="535">
        <v>17</v>
      </c>
      <c r="I19" s="516">
        <v>1233</v>
      </c>
      <c r="J19" s="516">
        <v>899</v>
      </c>
      <c r="K19" s="516">
        <v>319</v>
      </c>
      <c r="L19" s="536">
        <v>15</v>
      </c>
      <c r="M19" s="516">
        <v>264</v>
      </c>
      <c r="N19" s="543">
        <v>14</v>
      </c>
      <c r="O19" s="516">
        <v>248</v>
      </c>
      <c r="P19" s="538">
        <v>2</v>
      </c>
      <c r="Q19" s="236"/>
    </row>
    <row r="20" spans="1:17" ht="9.75" customHeight="1">
      <c r="A20" s="178"/>
      <c r="D20" s="514" t="s">
        <v>453</v>
      </c>
      <c r="E20" s="510">
        <v>880</v>
      </c>
      <c r="F20" s="102">
        <v>525</v>
      </c>
      <c r="G20" s="102">
        <v>353</v>
      </c>
      <c r="H20" s="535">
        <v>2</v>
      </c>
      <c r="I20" s="516">
        <v>718</v>
      </c>
      <c r="J20" s="516">
        <v>513</v>
      </c>
      <c r="K20" s="516">
        <v>203</v>
      </c>
      <c r="L20" s="536">
        <v>2</v>
      </c>
      <c r="M20" s="516">
        <v>162</v>
      </c>
      <c r="N20" s="543">
        <v>12</v>
      </c>
      <c r="O20" s="516">
        <v>150</v>
      </c>
      <c r="P20" s="542" t="s">
        <v>491</v>
      </c>
      <c r="Q20" s="236">
        <v>4</v>
      </c>
    </row>
    <row r="21" spans="1:17" ht="9.75" customHeight="1">
      <c r="A21" s="178">
        <v>5</v>
      </c>
      <c r="B21" s="1" t="s">
        <v>944</v>
      </c>
      <c r="D21" s="514" t="s">
        <v>452</v>
      </c>
      <c r="E21" s="510">
        <v>1835</v>
      </c>
      <c r="F21" s="102">
        <v>1084</v>
      </c>
      <c r="G21" s="102">
        <v>730</v>
      </c>
      <c r="H21" s="535">
        <v>21</v>
      </c>
      <c r="I21" s="516">
        <v>1443</v>
      </c>
      <c r="J21" s="516">
        <v>999</v>
      </c>
      <c r="K21" s="516">
        <v>424</v>
      </c>
      <c r="L21" s="536">
        <v>20</v>
      </c>
      <c r="M21" s="516">
        <v>392</v>
      </c>
      <c r="N21" s="543">
        <v>85</v>
      </c>
      <c r="O21" s="516">
        <v>306</v>
      </c>
      <c r="P21" s="538">
        <v>1</v>
      </c>
      <c r="Q21" s="236"/>
    </row>
    <row r="22" spans="1:17" ht="9.75" customHeight="1">
      <c r="A22" s="178"/>
      <c r="B22" s="1"/>
      <c r="D22" s="514" t="s">
        <v>453</v>
      </c>
      <c r="E22" s="510">
        <v>1062</v>
      </c>
      <c r="F22" s="102">
        <v>639</v>
      </c>
      <c r="G22" s="102">
        <v>420</v>
      </c>
      <c r="H22" s="535">
        <v>3</v>
      </c>
      <c r="I22" s="516">
        <v>811</v>
      </c>
      <c r="J22" s="516">
        <v>556</v>
      </c>
      <c r="K22" s="516">
        <v>253</v>
      </c>
      <c r="L22" s="536">
        <v>2</v>
      </c>
      <c r="M22" s="516">
        <v>251</v>
      </c>
      <c r="N22" s="543">
        <v>83</v>
      </c>
      <c r="O22" s="516">
        <v>167</v>
      </c>
      <c r="P22" s="538">
        <v>1</v>
      </c>
      <c r="Q22" s="236">
        <v>5</v>
      </c>
    </row>
    <row r="23" spans="1:17" ht="9.75" customHeight="1">
      <c r="A23" s="178">
        <v>6</v>
      </c>
      <c r="B23" s="1" t="s">
        <v>945</v>
      </c>
      <c r="D23" s="509" t="s">
        <v>452</v>
      </c>
      <c r="E23" s="510">
        <v>1835</v>
      </c>
      <c r="F23" s="102">
        <v>961</v>
      </c>
      <c r="G23" s="102">
        <v>842</v>
      </c>
      <c r="H23" s="535">
        <v>32</v>
      </c>
      <c r="I23" s="516">
        <v>1377</v>
      </c>
      <c r="J23" s="516">
        <v>845</v>
      </c>
      <c r="K23" s="516">
        <v>507</v>
      </c>
      <c r="L23" s="536">
        <v>25</v>
      </c>
      <c r="M23" s="516">
        <v>458</v>
      </c>
      <c r="N23" s="543">
        <v>116</v>
      </c>
      <c r="O23" s="516">
        <v>335</v>
      </c>
      <c r="P23" s="538">
        <v>7</v>
      </c>
      <c r="Q23" s="236"/>
    </row>
    <row r="24" spans="1:17" ht="9.75" customHeight="1">
      <c r="A24" s="178"/>
      <c r="B24" s="1"/>
      <c r="D24" s="509" t="s">
        <v>453</v>
      </c>
      <c r="E24" s="510">
        <v>1011</v>
      </c>
      <c r="F24" s="102">
        <v>503</v>
      </c>
      <c r="G24" s="102">
        <v>503</v>
      </c>
      <c r="H24" s="535">
        <v>5</v>
      </c>
      <c r="I24" s="516">
        <v>668</v>
      </c>
      <c r="J24" s="516">
        <v>393</v>
      </c>
      <c r="K24" s="516">
        <v>274</v>
      </c>
      <c r="L24" s="536">
        <v>1</v>
      </c>
      <c r="M24" s="516">
        <v>343</v>
      </c>
      <c r="N24" s="543">
        <v>110</v>
      </c>
      <c r="O24" s="516">
        <v>229</v>
      </c>
      <c r="P24" s="538">
        <v>4</v>
      </c>
      <c r="Q24" s="236">
        <v>6</v>
      </c>
    </row>
    <row r="25" spans="1:17" ht="9.75" customHeight="1">
      <c r="A25" s="178">
        <v>7</v>
      </c>
      <c r="B25" s="1" t="s">
        <v>946</v>
      </c>
      <c r="D25" s="509" t="s">
        <v>452</v>
      </c>
      <c r="E25" s="510">
        <v>2470</v>
      </c>
      <c r="F25" s="102">
        <v>1251</v>
      </c>
      <c r="G25" s="102">
        <v>1129</v>
      </c>
      <c r="H25" s="535">
        <v>90</v>
      </c>
      <c r="I25" s="516">
        <v>1763</v>
      </c>
      <c r="J25" s="516">
        <v>1036</v>
      </c>
      <c r="K25" s="516">
        <v>642</v>
      </c>
      <c r="L25" s="536">
        <v>85</v>
      </c>
      <c r="M25" s="516">
        <v>707</v>
      </c>
      <c r="N25" s="543">
        <v>215</v>
      </c>
      <c r="O25" s="516">
        <v>487</v>
      </c>
      <c r="P25" s="538">
        <v>5</v>
      </c>
      <c r="Q25" s="236"/>
    </row>
    <row r="26" spans="1:17" ht="9.75" customHeight="1">
      <c r="A26" s="178"/>
      <c r="B26" s="1"/>
      <c r="D26" s="514" t="s">
        <v>453</v>
      </c>
      <c r="E26" s="510">
        <v>1321</v>
      </c>
      <c r="F26" s="102">
        <v>589</v>
      </c>
      <c r="G26" s="102">
        <v>719</v>
      </c>
      <c r="H26" s="535">
        <v>13</v>
      </c>
      <c r="I26" s="516">
        <v>770</v>
      </c>
      <c r="J26" s="516">
        <v>391</v>
      </c>
      <c r="K26" s="516">
        <v>371</v>
      </c>
      <c r="L26" s="536">
        <v>8</v>
      </c>
      <c r="M26" s="516">
        <v>551</v>
      </c>
      <c r="N26" s="543">
        <v>198</v>
      </c>
      <c r="O26" s="516">
        <v>348</v>
      </c>
      <c r="P26" s="538">
        <v>5</v>
      </c>
      <c r="Q26" s="236">
        <v>7</v>
      </c>
    </row>
    <row r="27" spans="1:17" ht="9.75" customHeight="1">
      <c r="A27" s="178">
        <v>8</v>
      </c>
      <c r="B27" s="1" t="s">
        <v>947</v>
      </c>
      <c r="D27" s="514" t="s">
        <v>452</v>
      </c>
      <c r="E27" s="510">
        <v>2718</v>
      </c>
      <c r="F27" s="102">
        <v>1203</v>
      </c>
      <c r="G27" s="102">
        <v>1379</v>
      </c>
      <c r="H27" s="535">
        <v>136</v>
      </c>
      <c r="I27" s="516">
        <v>1740</v>
      </c>
      <c r="J27" s="516">
        <v>924</v>
      </c>
      <c r="K27" s="516">
        <v>695</v>
      </c>
      <c r="L27" s="536">
        <v>121</v>
      </c>
      <c r="M27" s="516">
        <v>978</v>
      </c>
      <c r="N27" s="543">
        <v>279</v>
      </c>
      <c r="O27" s="516">
        <v>684</v>
      </c>
      <c r="P27" s="538">
        <v>15</v>
      </c>
      <c r="Q27" s="236"/>
    </row>
    <row r="28" spans="1:17" ht="9.75" customHeight="1">
      <c r="A28" s="178"/>
      <c r="B28" s="1"/>
      <c r="D28" s="514" t="s">
        <v>453</v>
      </c>
      <c r="E28" s="510">
        <v>1648</v>
      </c>
      <c r="F28" s="102">
        <v>619</v>
      </c>
      <c r="G28" s="102">
        <v>1002</v>
      </c>
      <c r="H28" s="535">
        <v>27</v>
      </c>
      <c r="I28" s="516">
        <v>819</v>
      </c>
      <c r="J28" s="516">
        <v>367</v>
      </c>
      <c r="K28" s="516">
        <v>435</v>
      </c>
      <c r="L28" s="536">
        <v>17</v>
      </c>
      <c r="M28" s="516">
        <v>829</v>
      </c>
      <c r="N28" s="543">
        <v>252</v>
      </c>
      <c r="O28" s="516">
        <v>567</v>
      </c>
      <c r="P28" s="538">
        <v>10</v>
      </c>
      <c r="Q28" s="236">
        <v>8</v>
      </c>
    </row>
    <row r="29" spans="1:17" ht="9.75" customHeight="1">
      <c r="A29" s="178">
        <v>9</v>
      </c>
      <c r="B29" s="1" t="s">
        <v>948</v>
      </c>
      <c r="D29" s="509" t="s">
        <v>452</v>
      </c>
      <c r="E29" s="510">
        <v>3568</v>
      </c>
      <c r="F29" s="102">
        <v>1643</v>
      </c>
      <c r="G29" s="102">
        <v>1748</v>
      </c>
      <c r="H29" s="535">
        <v>177</v>
      </c>
      <c r="I29" s="516">
        <v>2275</v>
      </c>
      <c r="J29" s="516">
        <v>1223</v>
      </c>
      <c r="K29" s="516">
        <v>888</v>
      </c>
      <c r="L29" s="536">
        <v>164</v>
      </c>
      <c r="M29" s="516">
        <v>1293</v>
      </c>
      <c r="N29" s="543">
        <v>420</v>
      </c>
      <c r="O29" s="516">
        <v>860</v>
      </c>
      <c r="P29" s="538">
        <v>13</v>
      </c>
      <c r="Q29" s="236"/>
    </row>
    <row r="30" spans="1:17" ht="9.75" customHeight="1">
      <c r="A30" s="178"/>
      <c r="B30" s="1"/>
      <c r="D30" s="509" t="s">
        <v>453</v>
      </c>
      <c r="E30" s="510">
        <v>2208</v>
      </c>
      <c r="F30" s="102">
        <v>872</v>
      </c>
      <c r="G30" s="102">
        <v>1305</v>
      </c>
      <c r="H30" s="535">
        <v>31</v>
      </c>
      <c r="I30" s="516">
        <v>1084</v>
      </c>
      <c r="J30" s="516">
        <v>500</v>
      </c>
      <c r="K30" s="516">
        <v>563</v>
      </c>
      <c r="L30" s="536">
        <v>21</v>
      </c>
      <c r="M30" s="516">
        <v>1124</v>
      </c>
      <c r="N30" s="543">
        <v>372</v>
      </c>
      <c r="O30" s="516">
        <v>742</v>
      </c>
      <c r="P30" s="538">
        <v>10</v>
      </c>
      <c r="Q30" s="544">
        <v>9</v>
      </c>
    </row>
    <row r="31" spans="1:17" ht="9.75" customHeight="1">
      <c r="A31" s="540">
        <v>10</v>
      </c>
      <c r="B31" s="1" t="s">
        <v>949</v>
      </c>
      <c r="D31" s="509" t="s">
        <v>452</v>
      </c>
      <c r="E31" s="510">
        <v>4149</v>
      </c>
      <c r="F31" s="102">
        <v>2053</v>
      </c>
      <c r="G31" s="102">
        <v>1867</v>
      </c>
      <c r="H31" s="535">
        <v>229</v>
      </c>
      <c r="I31" s="516">
        <v>2638</v>
      </c>
      <c r="J31" s="516">
        <v>1404</v>
      </c>
      <c r="K31" s="516">
        <v>1013</v>
      </c>
      <c r="L31" s="536">
        <v>221</v>
      </c>
      <c r="M31" s="516">
        <v>1511</v>
      </c>
      <c r="N31" s="543">
        <v>649</v>
      </c>
      <c r="O31" s="516">
        <v>854</v>
      </c>
      <c r="P31" s="538">
        <v>8</v>
      </c>
      <c r="Q31" s="236"/>
    </row>
    <row r="32" spans="1:17" ht="9.75" customHeight="1">
      <c r="A32" s="178"/>
      <c r="B32" s="1"/>
      <c r="D32" s="514" t="s">
        <v>453</v>
      </c>
      <c r="E32" s="510">
        <v>2669</v>
      </c>
      <c r="F32" s="102">
        <v>1187</v>
      </c>
      <c r="G32" s="102">
        <v>1447</v>
      </c>
      <c r="H32" s="535">
        <v>35</v>
      </c>
      <c r="I32" s="516">
        <v>1324</v>
      </c>
      <c r="J32" s="516">
        <v>594</v>
      </c>
      <c r="K32" s="516">
        <v>702</v>
      </c>
      <c r="L32" s="536">
        <v>28</v>
      </c>
      <c r="M32" s="516">
        <v>1345</v>
      </c>
      <c r="N32" s="543">
        <v>593</v>
      </c>
      <c r="O32" s="516">
        <v>745</v>
      </c>
      <c r="P32" s="538">
        <v>7</v>
      </c>
      <c r="Q32" s="545">
        <v>10</v>
      </c>
    </row>
    <row r="33" spans="1:17" ht="9.75" customHeight="1">
      <c r="A33" s="540">
        <v>11</v>
      </c>
      <c r="B33" s="1" t="s">
        <v>950</v>
      </c>
      <c r="D33" s="514" t="s">
        <v>452</v>
      </c>
      <c r="E33" s="510">
        <v>4729</v>
      </c>
      <c r="F33" s="102">
        <v>2410</v>
      </c>
      <c r="G33" s="102">
        <v>2080</v>
      </c>
      <c r="H33" s="535">
        <v>239</v>
      </c>
      <c r="I33" s="516">
        <v>3132</v>
      </c>
      <c r="J33" s="516">
        <v>1744</v>
      </c>
      <c r="K33" s="516">
        <v>1168</v>
      </c>
      <c r="L33" s="536">
        <v>220</v>
      </c>
      <c r="M33" s="516">
        <v>1597</v>
      </c>
      <c r="N33" s="543">
        <v>666</v>
      </c>
      <c r="O33" s="516">
        <v>912</v>
      </c>
      <c r="P33" s="538">
        <v>19</v>
      </c>
      <c r="Q33" s="236"/>
    </row>
    <row r="34" spans="1:17" ht="9.75" customHeight="1">
      <c r="A34" s="540"/>
      <c r="B34" s="1"/>
      <c r="D34" s="514" t="s">
        <v>453</v>
      </c>
      <c r="E34" s="510">
        <v>2980</v>
      </c>
      <c r="F34" s="102">
        <v>1323</v>
      </c>
      <c r="G34" s="102">
        <v>1608</v>
      </c>
      <c r="H34" s="535">
        <v>49</v>
      </c>
      <c r="I34" s="516">
        <v>1572</v>
      </c>
      <c r="J34" s="516">
        <v>739</v>
      </c>
      <c r="K34" s="516">
        <v>801</v>
      </c>
      <c r="L34" s="536">
        <v>32</v>
      </c>
      <c r="M34" s="516">
        <v>1408</v>
      </c>
      <c r="N34" s="543">
        <v>584</v>
      </c>
      <c r="O34" s="516">
        <v>807</v>
      </c>
      <c r="P34" s="538">
        <v>17</v>
      </c>
      <c r="Q34" s="545">
        <v>11</v>
      </c>
    </row>
    <row r="35" spans="1:17" ht="9.75" customHeight="1">
      <c r="A35" s="540">
        <v>12</v>
      </c>
      <c r="B35" s="1" t="s">
        <v>951</v>
      </c>
      <c r="D35" s="509" t="s">
        <v>452</v>
      </c>
      <c r="E35" s="510">
        <v>4797</v>
      </c>
      <c r="F35" s="102">
        <v>2444</v>
      </c>
      <c r="G35" s="102">
        <v>2092</v>
      </c>
      <c r="H35" s="535">
        <v>261</v>
      </c>
      <c r="I35" s="516">
        <v>3241</v>
      </c>
      <c r="J35" s="516">
        <v>1753</v>
      </c>
      <c r="K35" s="516">
        <v>1239</v>
      </c>
      <c r="L35" s="536">
        <v>249</v>
      </c>
      <c r="M35" s="516">
        <v>1556</v>
      </c>
      <c r="N35" s="543">
        <v>691</v>
      </c>
      <c r="O35" s="516">
        <v>853</v>
      </c>
      <c r="P35" s="538">
        <v>12</v>
      </c>
      <c r="Q35" s="545"/>
    </row>
    <row r="36" spans="1:17" ht="9.75" customHeight="1">
      <c r="A36" s="540"/>
      <c r="D36" s="509" t="s">
        <v>453</v>
      </c>
      <c r="E36" s="510">
        <v>2958</v>
      </c>
      <c r="F36" s="102">
        <v>1304</v>
      </c>
      <c r="G36" s="102">
        <v>1603</v>
      </c>
      <c r="H36" s="535">
        <v>51</v>
      </c>
      <c r="I36" s="516">
        <v>1585</v>
      </c>
      <c r="J36" s="516">
        <v>703</v>
      </c>
      <c r="K36" s="516">
        <v>842</v>
      </c>
      <c r="L36" s="536">
        <v>40</v>
      </c>
      <c r="M36" s="516">
        <v>1373</v>
      </c>
      <c r="N36" s="543">
        <v>601</v>
      </c>
      <c r="O36" s="516">
        <v>761</v>
      </c>
      <c r="P36" s="538">
        <v>11</v>
      </c>
      <c r="Q36" s="545">
        <v>12</v>
      </c>
    </row>
    <row r="37" spans="1:17" ht="9.75" customHeight="1">
      <c r="A37" s="540">
        <v>13</v>
      </c>
      <c r="B37" s="1" t="s">
        <v>952</v>
      </c>
      <c r="D37" s="509" t="s">
        <v>452</v>
      </c>
      <c r="E37" s="510">
        <v>4559</v>
      </c>
      <c r="F37" s="102">
        <v>2158</v>
      </c>
      <c r="G37" s="102">
        <v>2169</v>
      </c>
      <c r="H37" s="535">
        <v>232</v>
      </c>
      <c r="I37" s="516">
        <v>3053</v>
      </c>
      <c r="J37" s="516">
        <v>1602</v>
      </c>
      <c r="K37" s="516">
        <v>1238</v>
      </c>
      <c r="L37" s="536">
        <v>213</v>
      </c>
      <c r="M37" s="516">
        <v>1506</v>
      </c>
      <c r="N37" s="543">
        <v>556</v>
      </c>
      <c r="O37" s="516">
        <v>931</v>
      </c>
      <c r="P37" s="538">
        <v>19</v>
      </c>
      <c r="Q37" s="545"/>
    </row>
    <row r="38" spans="1:17" ht="9.75" customHeight="1">
      <c r="A38" s="540"/>
      <c r="B38" s="1"/>
      <c r="D38" s="514" t="s">
        <v>453</v>
      </c>
      <c r="E38" s="510">
        <v>2896</v>
      </c>
      <c r="F38" s="102">
        <v>1122</v>
      </c>
      <c r="G38" s="102">
        <v>1727</v>
      </c>
      <c r="H38" s="535">
        <v>47</v>
      </c>
      <c r="I38" s="516">
        <v>1578</v>
      </c>
      <c r="J38" s="516">
        <v>648</v>
      </c>
      <c r="K38" s="516">
        <v>900</v>
      </c>
      <c r="L38" s="536">
        <v>30</v>
      </c>
      <c r="M38" s="516">
        <v>1318</v>
      </c>
      <c r="N38" s="543">
        <v>474</v>
      </c>
      <c r="O38" s="516">
        <v>827</v>
      </c>
      <c r="P38" s="538">
        <v>17</v>
      </c>
      <c r="Q38" s="545">
        <v>13</v>
      </c>
    </row>
    <row r="39" spans="1:17" ht="9.75" customHeight="1">
      <c r="A39" s="540">
        <v>14</v>
      </c>
      <c r="B39" s="1" t="s">
        <v>953</v>
      </c>
      <c r="D39" s="514" t="s">
        <v>452</v>
      </c>
      <c r="E39" s="510">
        <v>4501</v>
      </c>
      <c r="F39" s="102">
        <v>2111</v>
      </c>
      <c r="G39" s="102">
        <v>2158</v>
      </c>
      <c r="H39" s="535">
        <v>232</v>
      </c>
      <c r="I39" s="516">
        <v>2994</v>
      </c>
      <c r="J39" s="516">
        <v>1569</v>
      </c>
      <c r="K39" s="516">
        <v>1210</v>
      </c>
      <c r="L39" s="536">
        <v>215</v>
      </c>
      <c r="M39" s="516">
        <v>1507</v>
      </c>
      <c r="N39" s="543">
        <v>542</v>
      </c>
      <c r="O39" s="516">
        <v>948</v>
      </c>
      <c r="P39" s="538">
        <v>17</v>
      </c>
      <c r="Q39" s="545"/>
    </row>
    <row r="40" spans="1:17" ht="9.75" customHeight="1">
      <c r="A40" s="540"/>
      <c r="B40" s="1"/>
      <c r="D40" s="514" t="s">
        <v>453</v>
      </c>
      <c r="E40" s="510">
        <v>2894</v>
      </c>
      <c r="F40" s="102">
        <v>1121</v>
      </c>
      <c r="G40" s="102">
        <v>1725</v>
      </c>
      <c r="H40" s="535">
        <v>48</v>
      </c>
      <c r="I40" s="516">
        <v>1562</v>
      </c>
      <c r="J40" s="516">
        <v>658</v>
      </c>
      <c r="K40" s="516">
        <v>872</v>
      </c>
      <c r="L40" s="536">
        <v>32</v>
      </c>
      <c r="M40" s="516">
        <v>1332</v>
      </c>
      <c r="N40" s="543">
        <v>463</v>
      </c>
      <c r="O40" s="516">
        <v>853</v>
      </c>
      <c r="P40" s="538">
        <v>16</v>
      </c>
      <c r="Q40" s="545">
        <v>14</v>
      </c>
    </row>
    <row r="41" spans="1:17" ht="9.75" customHeight="1">
      <c r="A41" s="540">
        <v>15</v>
      </c>
      <c r="B41" s="1" t="s">
        <v>954</v>
      </c>
      <c r="D41" s="509" t="s">
        <v>452</v>
      </c>
      <c r="E41" s="510">
        <v>4969</v>
      </c>
      <c r="F41" s="102">
        <v>2152</v>
      </c>
      <c r="G41" s="102">
        <v>2526</v>
      </c>
      <c r="H41" s="535">
        <v>291</v>
      </c>
      <c r="I41" s="516">
        <v>3253</v>
      </c>
      <c r="J41" s="516">
        <v>1590</v>
      </c>
      <c r="K41" s="516">
        <v>1393</v>
      </c>
      <c r="L41" s="536">
        <v>270</v>
      </c>
      <c r="M41" s="516">
        <v>1716</v>
      </c>
      <c r="N41" s="543">
        <v>562</v>
      </c>
      <c r="O41" s="516">
        <v>1133</v>
      </c>
      <c r="P41" s="538">
        <v>21</v>
      </c>
      <c r="Q41" s="545"/>
    </row>
    <row r="42" spans="1:17" ht="9.75" customHeight="1">
      <c r="A42" s="540"/>
      <c r="B42" s="1"/>
      <c r="D42" s="509" t="s">
        <v>453</v>
      </c>
      <c r="E42" s="510">
        <v>3293</v>
      </c>
      <c r="F42" s="102">
        <v>1202</v>
      </c>
      <c r="G42" s="102">
        <v>2026</v>
      </c>
      <c r="H42" s="535">
        <v>65</v>
      </c>
      <c r="I42" s="516">
        <v>1770</v>
      </c>
      <c r="J42" s="516">
        <v>719</v>
      </c>
      <c r="K42" s="516">
        <v>1005</v>
      </c>
      <c r="L42" s="536">
        <v>46</v>
      </c>
      <c r="M42" s="516">
        <v>1523</v>
      </c>
      <c r="N42" s="543">
        <v>483</v>
      </c>
      <c r="O42" s="516">
        <v>1021</v>
      </c>
      <c r="P42" s="538">
        <v>19</v>
      </c>
      <c r="Q42" s="545">
        <v>15</v>
      </c>
    </row>
    <row r="43" spans="1:17" ht="9.75" customHeight="1">
      <c r="A43" s="540">
        <v>16</v>
      </c>
      <c r="B43" s="1" t="s">
        <v>955</v>
      </c>
      <c r="D43" s="509" t="s">
        <v>452</v>
      </c>
      <c r="E43" s="510">
        <v>4769</v>
      </c>
      <c r="F43" s="102">
        <v>1986</v>
      </c>
      <c r="G43" s="102">
        <v>2561</v>
      </c>
      <c r="H43" s="535">
        <v>222</v>
      </c>
      <c r="I43" s="516">
        <v>3155</v>
      </c>
      <c r="J43" s="516">
        <v>1518</v>
      </c>
      <c r="K43" s="516">
        <v>1428</v>
      </c>
      <c r="L43" s="536">
        <v>209</v>
      </c>
      <c r="M43" s="516">
        <v>1614</v>
      </c>
      <c r="N43" s="543">
        <v>468</v>
      </c>
      <c r="O43" s="516">
        <v>1133</v>
      </c>
      <c r="P43" s="538">
        <v>13</v>
      </c>
      <c r="Q43" s="545"/>
    </row>
    <row r="44" spans="1:17" ht="9.75" customHeight="1">
      <c r="A44" s="540"/>
      <c r="B44" s="1"/>
      <c r="D44" s="509" t="s">
        <v>453</v>
      </c>
      <c r="E44" s="510">
        <v>3109</v>
      </c>
      <c r="F44" s="102">
        <v>1057</v>
      </c>
      <c r="G44" s="102">
        <v>2011</v>
      </c>
      <c r="H44" s="535">
        <v>41</v>
      </c>
      <c r="I44" s="516">
        <v>1700</v>
      </c>
      <c r="J44" s="516">
        <v>661</v>
      </c>
      <c r="K44" s="516">
        <v>1010</v>
      </c>
      <c r="L44" s="536">
        <v>29</v>
      </c>
      <c r="M44" s="516">
        <v>1409</v>
      </c>
      <c r="N44" s="543">
        <v>396</v>
      </c>
      <c r="O44" s="516">
        <v>1001</v>
      </c>
      <c r="P44" s="538">
        <v>12</v>
      </c>
      <c r="Q44" s="545">
        <v>16</v>
      </c>
    </row>
    <row r="45" spans="1:17" ht="9.75" customHeight="1">
      <c r="A45" s="540">
        <v>17</v>
      </c>
      <c r="B45" s="1" t="s">
        <v>956</v>
      </c>
      <c r="D45" s="509" t="s">
        <v>452</v>
      </c>
      <c r="E45" s="510">
        <v>4743</v>
      </c>
      <c r="F45" s="102">
        <v>1651</v>
      </c>
      <c r="G45" s="102">
        <v>2835</v>
      </c>
      <c r="H45" s="535">
        <v>257</v>
      </c>
      <c r="I45" s="516">
        <v>3202</v>
      </c>
      <c r="J45" s="516">
        <v>1358</v>
      </c>
      <c r="K45" s="516">
        <v>1603</v>
      </c>
      <c r="L45" s="536">
        <v>241</v>
      </c>
      <c r="M45" s="516">
        <v>1541</v>
      </c>
      <c r="N45" s="543">
        <v>293</v>
      </c>
      <c r="O45" s="516">
        <v>1232</v>
      </c>
      <c r="P45" s="538">
        <v>16</v>
      </c>
      <c r="Q45" s="545"/>
    </row>
    <row r="46" spans="1:17" ht="9.75" customHeight="1">
      <c r="A46" s="540"/>
      <c r="B46" s="1"/>
      <c r="D46" s="509" t="s">
        <v>453</v>
      </c>
      <c r="E46" s="510">
        <v>3016</v>
      </c>
      <c r="F46" s="102">
        <v>794</v>
      </c>
      <c r="G46" s="102">
        <v>2165</v>
      </c>
      <c r="H46" s="535">
        <v>57</v>
      </c>
      <c r="I46" s="516">
        <v>1664</v>
      </c>
      <c r="J46" s="516">
        <v>537</v>
      </c>
      <c r="K46" s="516">
        <v>1085</v>
      </c>
      <c r="L46" s="536">
        <v>42</v>
      </c>
      <c r="M46" s="516">
        <v>1352</v>
      </c>
      <c r="N46" s="543">
        <v>257</v>
      </c>
      <c r="O46" s="516">
        <v>1080</v>
      </c>
      <c r="P46" s="538">
        <v>15</v>
      </c>
      <c r="Q46" s="545">
        <v>17</v>
      </c>
    </row>
    <row r="47" spans="1:17" ht="9.75" customHeight="1">
      <c r="A47" s="540">
        <v>18</v>
      </c>
      <c r="B47" s="1" t="s">
        <v>957</v>
      </c>
      <c r="D47" s="509" t="s">
        <v>452</v>
      </c>
      <c r="E47" s="510">
        <v>4177</v>
      </c>
      <c r="F47" s="102">
        <v>1076</v>
      </c>
      <c r="G47" s="102">
        <v>2888</v>
      </c>
      <c r="H47" s="535">
        <v>213</v>
      </c>
      <c r="I47" s="516">
        <v>2804</v>
      </c>
      <c r="J47" s="516">
        <v>1034</v>
      </c>
      <c r="K47" s="516">
        <v>1576</v>
      </c>
      <c r="L47" s="536">
        <v>194</v>
      </c>
      <c r="M47" s="516">
        <v>1373</v>
      </c>
      <c r="N47" s="543">
        <v>42</v>
      </c>
      <c r="O47" s="516">
        <v>1312</v>
      </c>
      <c r="P47" s="538">
        <v>19</v>
      </c>
      <c r="Q47" s="545"/>
    </row>
    <row r="48" spans="1:17" ht="9.75" customHeight="1">
      <c r="A48" s="540"/>
      <c r="B48" s="1"/>
      <c r="D48" s="514" t="s">
        <v>453</v>
      </c>
      <c r="E48" s="510">
        <v>2627</v>
      </c>
      <c r="F48" s="102">
        <v>423</v>
      </c>
      <c r="G48" s="102">
        <v>2155</v>
      </c>
      <c r="H48" s="535">
        <v>49</v>
      </c>
      <c r="I48" s="516">
        <v>1430</v>
      </c>
      <c r="J48" s="516">
        <v>383</v>
      </c>
      <c r="K48" s="516">
        <v>1015</v>
      </c>
      <c r="L48" s="536">
        <v>32</v>
      </c>
      <c r="M48" s="516">
        <v>1197</v>
      </c>
      <c r="N48" s="543">
        <v>40</v>
      </c>
      <c r="O48" s="516">
        <v>1140</v>
      </c>
      <c r="P48" s="538">
        <v>17</v>
      </c>
      <c r="Q48" s="545">
        <v>18</v>
      </c>
    </row>
    <row r="49" spans="1:17" ht="9.75" customHeight="1">
      <c r="A49" s="540">
        <v>19</v>
      </c>
      <c r="B49" s="1" t="s">
        <v>958</v>
      </c>
      <c r="D49" s="514" t="s">
        <v>452</v>
      </c>
      <c r="E49" s="510">
        <v>3233</v>
      </c>
      <c r="F49" s="102">
        <v>774</v>
      </c>
      <c r="G49" s="102">
        <v>2314</v>
      </c>
      <c r="H49" s="535">
        <v>145</v>
      </c>
      <c r="I49" s="516">
        <v>1979</v>
      </c>
      <c r="J49" s="516">
        <v>685</v>
      </c>
      <c r="K49" s="516">
        <v>1173</v>
      </c>
      <c r="L49" s="536">
        <v>121</v>
      </c>
      <c r="M49" s="516">
        <v>1254</v>
      </c>
      <c r="N49" s="543">
        <v>89</v>
      </c>
      <c r="O49" s="516">
        <v>1141</v>
      </c>
      <c r="P49" s="538">
        <v>24</v>
      </c>
      <c r="Q49" s="545"/>
    </row>
    <row r="50" spans="1:17" ht="9.75" customHeight="1">
      <c r="A50" s="540"/>
      <c r="D50" s="514" t="s">
        <v>453</v>
      </c>
      <c r="E50" s="510">
        <v>1919</v>
      </c>
      <c r="F50" s="102">
        <v>235</v>
      </c>
      <c r="G50" s="102">
        <v>1647</v>
      </c>
      <c r="H50" s="535">
        <v>37</v>
      </c>
      <c r="I50" s="516">
        <v>906</v>
      </c>
      <c r="J50" s="516">
        <v>179</v>
      </c>
      <c r="K50" s="516">
        <v>704</v>
      </c>
      <c r="L50" s="536">
        <v>23</v>
      </c>
      <c r="M50" s="516">
        <v>1013</v>
      </c>
      <c r="N50" s="543">
        <v>56</v>
      </c>
      <c r="O50" s="516">
        <v>943</v>
      </c>
      <c r="P50" s="538">
        <v>14</v>
      </c>
      <c r="Q50" s="545">
        <v>19</v>
      </c>
    </row>
    <row r="51" spans="1:17" ht="9.75" customHeight="1">
      <c r="A51" s="540">
        <v>20</v>
      </c>
      <c r="B51" s="1" t="s">
        <v>959</v>
      </c>
      <c r="D51" s="509" t="s">
        <v>452</v>
      </c>
      <c r="E51" s="510">
        <v>3157</v>
      </c>
      <c r="F51" s="102">
        <v>598</v>
      </c>
      <c r="G51" s="102">
        <v>2430</v>
      </c>
      <c r="H51" s="535">
        <v>129</v>
      </c>
      <c r="I51" s="516">
        <v>1527</v>
      </c>
      <c r="J51" s="516">
        <v>504</v>
      </c>
      <c r="K51" s="516">
        <v>941</v>
      </c>
      <c r="L51" s="536">
        <v>82</v>
      </c>
      <c r="M51" s="516">
        <v>1630</v>
      </c>
      <c r="N51" s="543">
        <v>94</v>
      </c>
      <c r="O51" s="516">
        <v>1489</v>
      </c>
      <c r="P51" s="538">
        <v>47</v>
      </c>
      <c r="Q51" s="545"/>
    </row>
    <row r="52" spans="1:17" ht="9.75" customHeight="1">
      <c r="A52" s="540"/>
      <c r="B52" s="1"/>
      <c r="D52" s="509" t="s">
        <v>453</v>
      </c>
      <c r="E52" s="510">
        <v>2025</v>
      </c>
      <c r="F52" s="102">
        <v>216</v>
      </c>
      <c r="G52" s="102">
        <v>1772</v>
      </c>
      <c r="H52" s="535">
        <v>37</v>
      </c>
      <c r="I52" s="516">
        <v>672</v>
      </c>
      <c r="J52" s="516">
        <v>159</v>
      </c>
      <c r="K52" s="516">
        <v>497</v>
      </c>
      <c r="L52" s="536">
        <v>16</v>
      </c>
      <c r="M52" s="516">
        <v>1353</v>
      </c>
      <c r="N52" s="543">
        <v>57</v>
      </c>
      <c r="O52" s="516">
        <v>1275</v>
      </c>
      <c r="P52" s="538">
        <v>21</v>
      </c>
      <c r="Q52" s="545">
        <v>20</v>
      </c>
    </row>
    <row r="53" spans="1:17" ht="9.75" customHeight="1">
      <c r="A53" s="540">
        <v>21</v>
      </c>
      <c r="B53" s="1" t="s">
        <v>960</v>
      </c>
      <c r="D53" s="509" t="s">
        <v>452</v>
      </c>
      <c r="E53" s="510">
        <v>3581</v>
      </c>
      <c r="F53" s="102">
        <v>596</v>
      </c>
      <c r="G53" s="102">
        <v>2817</v>
      </c>
      <c r="H53" s="535">
        <v>168</v>
      </c>
      <c r="I53" s="516">
        <v>1549</v>
      </c>
      <c r="J53" s="516">
        <v>439</v>
      </c>
      <c r="K53" s="516">
        <v>1011</v>
      </c>
      <c r="L53" s="536">
        <v>99</v>
      </c>
      <c r="M53" s="516">
        <v>2032</v>
      </c>
      <c r="N53" s="543">
        <v>157</v>
      </c>
      <c r="O53" s="516">
        <v>1806</v>
      </c>
      <c r="P53" s="538">
        <v>69</v>
      </c>
      <c r="Q53" s="545"/>
    </row>
    <row r="54" spans="1:17" ht="9.75" customHeight="1">
      <c r="A54" s="540"/>
      <c r="B54" s="1"/>
      <c r="D54" s="509" t="s">
        <v>453</v>
      </c>
      <c r="E54" s="510">
        <v>2136</v>
      </c>
      <c r="F54" s="102">
        <v>197</v>
      </c>
      <c r="G54" s="102">
        <v>1909</v>
      </c>
      <c r="H54" s="535">
        <v>30</v>
      </c>
      <c r="I54" s="516">
        <v>618</v>
      </c>
      <c r="J54" s="516">
        <v>100</v>
      </c>
      <c r="K54" s="516">
        <v>505</v>
      </c>
      <c r="L54" s="536">
        <v>13</v>
      </c>
      <c r="M54" s="516">
        <v>1518</v>
      </c>
      <c r="N54" s="543">
        <v>97</v>
      </c>
      <c r="O54" s="516">
        <v>1404</v>
      </c>
      <c r="P54" s="538">
        <v>17</v>
      </c>
      <c r="Q54" s="545">
        <v>21</v>
      </c>
    </row>
    <row r="55" spans="1:17" ht="9.75" customHeight="1">
      <c r="A55" s="540">
        <v>22</v>
      </c>
      <c r="B55" s="1" t="s">
        <v>961</v>
      </c>
      <c r="D55" s="509" t="s">
        <v>452</v>
      </c>
      <c r="E55" s="510">
        <v>1950</v>
      </c>
      <c r="F55" s="102">
        <v>266</v>
      </c>
      <c r="G55" s="102">
        <v>1565</v>
      </c>
      <c r="H55" s="535">
        <v>119</v>
      </c>
      <c r="I55" s="516">
        <v>868</v>
      </c>
      <c r="J55" s="516">
        <v>175</v>
      </c>
      <c r="K55" s="516">
        <v>636</v>
      </c>
      <c r="L55" s="536">
        <v>57</v>
      </c>
      <c r="M55" s="516">
        <v>1082</v>
      </c>
      <c r="N55" s="543">
        <v>91</v>
      </c>
      <c r="O55" s="516">
        <v>929</v>
      </c>
      <c r="P55" s="538">
        <v>62</v>
      </c>
      <c r="Q55" s="545"/>
    </row>
    <row r="56" spans="1:17" ht="9.75" customHeight="1">
      <c r="A56" s="540"/>
      <c r="B56" s="1"/>
      <c r="D56" s="514" t="s">
        <v>453</v>
      </c>
      <c r="E56" s="510">
        <v>730</v>
      </c>
      <c r="F56" s="102">
        <v>60</v>
      </c>
      <c r="G56" s="102">
        <v>655</v>
      </c>
      <c r="H56" s="535">
        <v>15</v>
      </c>
      <c r="I56" s="516">
        <v>282</v>
      </c>
      <c r="J56" s="516">
        <v>24</v>
      </c>
      <c r="K56" s="516">
        <v>252</v>
      </c>
      <c r="L56" s="536">
        <v>6</v>
      </c>
      <c r="M56" s="516">
        <v>448</v>
      </c>
      <c r="N56" s="543">
        <v>36</v>
      </c>
      <c r="O56" s="516">
        <v>403</v>
      </c>
      <c r="P56" s="538">
        <v>9</v>
      </c>
      <c r="Q56" s="545">
        <v>22</v>
      </c>
    </row>
    <row r="57" spans="1:17" ht="9.75" customHeight="1">
      <c r="A57" s="540">
        <v>23</v>
      </c>
      <c r="B57" s="1" t="s">
        <v>962</v>
      </c>
      <c r="D57" s="514" t="s">
        <v>452</v>
      </c>
      <c r="E57" s="510">
        <v>747</v>
      </c>
      <c r="F57" s="102">
        <v>144</v>
      </c>
      <c r="G57" s="102">
        <v>572</v>
      </c>
      <c r="H57" s="535">
        <v>31</v>
      </c>
      <c r="I57" s="516">
        <v>492</v>
      </c>
      <c r="J57" s="516">
        <v>108</v>
      </c>
      <c r="K57" s="516">
        <v>360</v>
      </c>
      <c r="L57" s="536">
        <v>24</v>
      </c>
      <c r="M57" s="516">
        <v>255</v>
      </c>
      <c r="N57" s="543">
        <v>36</v>
      </c>
      <c r="O57" s="516">
        <v>212</v>
      </c>
      <c r="P57" s="538">
        <v>7</v>
      </c>
      <c r="Q57" s="545"/>
    </row>
    <row r="58" spans="1:17" ht="9.75" customHeight="1">
      <c r="A58" s="540"/>
      <c r="B58" s="1"/>
      <c r="D58" s="514" t="s">
        <v>453</v>
      </c>
      <c r="E58" s="510">
        <v>99</v>
      </c>
      <c r="F58" s="102">
        <v>18</v>
      </c>
      <c r="G58" s="102">
        <v>79</v>
      </c>
      <c r="H58" s="535">
        <v>2</v>
      </c>
      <c r="I58" s="516">
        <v>80</v>
      </c>
      <c r="J58" s="516">
        <v>11</v>
      </c>
      <c r="K58" s="516">
        <v>67</v>
      </c>
      <c r="L58" s="536">
        <v>2</v>
      </c>
      <c r="M58" s="516">
        <v>19</v>
      </c>
      <c r="N58" s="543">
        <v>7</v>
      </c>
      <c r="O58" s="516">
        <v>12</v>
      </c>
      <c r="P58" s="542" t="s">
        <v>491</v>
      </c>
      <c r="Q58" s="545">
        <v>23</v>
      </c>
    </row>
    <row r="59" spans="1:17" ht="9.75" customHeight="1">
      <c r="A59" s="540"/>
      <c r="B59" s="1"/>
      <c r="D59" s="514"/>
      <c r="E59" s="510"/>
      <c r="F59" s="102"/>
      <c r="G59" s="102"/>
      <c r="H59" s="102"/>
      <c r="I59" s="294"/>
      <c r="J59" s="294"/>
      <c r="K59" s="294"/>
      <c r="L59" s="546"/>
      <c r="M59" s="546"/>
      <c r="N59" s="494"/>
      <c r="O59" s="516"/>
      <c r="P59" s="538"/>
      <c r="Q59" s="545"/>
    </row>
    <row r="60" spans="1:17" s="67" customFormat="1" ht="9.75" customHeight="1">
      <c r="A60" s="547">
        <v>24</v>
      </c>
      <c r="B60" s="81" t="s">
        <v>963</v>
      </c>
      <c r="D60" s="548" t="s">
        <v>452</v>
      </c>
      <c r="E60" s="549">
        <v>70145</v>
      </c>
      <c r="F60" s="550">
        <v>28271</v>
      </c>
      <c r="G60" s="550">
        <v>38396</v>
      </c>
      <c r="H60" s="551">
        <v>3478</v>
      </c>
      <c r="I60" s="474">
        <v>45751</v>
      </c>
      <c r="J60" s="474">
        <v>22202</v>
      </c>
      <c r="K60" s="474">
        <v>20474</v>
      </c>
      <c r="L60" s="552">
        <v>3075</v>
      </c>
      <c r="M60" s="474">
        <v>24394</v>
      </c>
      <c r="N60" s="553">
        <v>6069</v>
      </c>
      <c r="O60" s="474">
        <v>17922</v>
      </c>
      <c r="P60" s="256">
        <v>403</v>
      </c>
      <c r="Q60" s="545"/>
    </row>
    <row r="61" spans="1:17" s="67" customFormat="1" ht="9.75" customHeight="1">
      <c r="A61" s="554"/>
      <c r="B61" s="81"/>
      <c r="D61" s="548" t="s">
        <v>453</v>
      </c>
      <c r="E61" s="549">
        <v>42841</v>
      </c>
      <c r="F61" s="550">
        <v>14465</v>
      </c>
      <c r="G61" s="550">
        <v>27705</v>
      </c>
      <c r="H61" s="551">
        <v>671</v>
      </c>
      <c r="I61" s="474">
        <v>22864</v>
      </c>
      <c r="J61" s="474">
        <v>9291</v>
      </c>
      <c r="K61" s="474">
        <v>13127</v>
      </c>
      <c r="L61" s="552">
        <v>446</v>
      </c>
      <c r="M61" s="474">
        <v>19977</v>
      </c>
      <c r="N61" s="553">
        <v>5174</v>
      </c>
      <c r="O61" s="474">
        <v>14578</v>
      </c>
      <c r="P61" s="256">
        <v>225</v>
      </c>
      <c r="Q61" s="555">
        <v>24</v>
      </c>
    </row>
    <row r="62" spans="5:16" ht="9.75" customHeight="1">
      <c r="E62" s="510"/>
      <c r="F62" s="102"/>
      <c r="G62" s="102"/>
      <c r="H62" s="102"/>
      <c r="I62" s="294"/>
      <c r="J62" s="294"/>
      <c r="K62" s="294"/>
      <c r="L62" s="546"/>
      <c r="M62" s="546"/>
      <c r="N62" s="402"/>
      <c r="O62" s="402"/>
      <c r="P62" s="462"/>
    </row>
    <row r="63" spans="5:16" ht="9.75" customHeight="1">
      <c r="E63" s="510"/>
      <c r="F63" s="102"/>
      <c r="G63" s="102"/>
      <c r="H63" s="102"/>
      <c r="I63" s="294"/>
      <c r="J63" s="294"/>
      <c r="K63" s="294"/>
      <c r="L63" s="546"/>
      <c r="M63" s="546"/>
      <c r="N63" s="402"/>
      <c r="O63" s="402"/>
      <c r="P63" s="462"/>
    </row>
    <row r="64" spans="5:16" ht="9.75" customHeight="1">
      <c r="E64" s="510"/>
      <c r="F64" s="102"/>
      <c r="G64" s="102"/>
      <c r="H64" s="102"/>
      <c r="I64" s="294"/>
      <c r="J64" s="294"/>
      <c r="L64" s="546"/>
      <c r="M64" s="546"/>
      <c r="N64" s="402"/>
      <c r="O64" s="402"/>
      <c r="P64" s="462"/>
    </row>
    <row r="65" spans="5:16" ht="9.75" customHeight="1">
      <c r="E65" s="510"/>
      <c r="F65" s="102"/>
      <c r="G65" s="102"/>
      <c r="H65" s="102"/>
      <c r="I65" s="294"/>
      <c r="J65" s="294"/>
      <c r="L65" s="546"/>
      <c r="M65" s="546"/>
      <c r="N65" s="402"/>
      <c r="O65" s="402"/>
      <c r="P65" s="462"/>
    </row>
    <row r="66" spans="5:16" ht="9.75" customHeight="1">
      <c r="E66" s="510"/>
      <c r="F66" s="102"/>
      <c r="G66" s="102"/>
      <c r="H66" s="102"/>
      <c r="I66" s="294"/>
      <c r="J66" s="294"/>
      <c r="L66" s="546"/>
      <c r="M66" s="546"/>
      <c r="N66" s="402"/>
      <c r="O66" s="402"/>
      <c r="P66" s="462"/>
    </row>
    <row r="67" spans="5:16" ht="9.75" customHeight="1">
      <c r="E67" s="510"/>
      <c r="F67" s="102"/>
      <c r="G67" s="102"/>
      <c r="H67" s="102"/>
      <c r="I67" s="294"/>
      <c r="J67" s="294"/>
      <c r="L67" s="546"/>
      <c r="M67" s="546"/>
      <c r="N67" s="402"/>
      <c r="O67" s="402"/>
      <c r="P67" s="462"/>
    </row>
    <row r="68" spans="5:16" ht="9.75" customHeight="1">
      <c r="E68" s="510"/>
      <c r="F68" s="102"/>
      <c r="G68" s="102"/>
      <c r="H68" s="102"/>
      <c r="I68" s="294"/>
      <c r="J68" s="294"/>
      <c r="L68" s="546"/>
      <c r="M68" s="546"/>
      <c r="N68" s="402"/>
      <c r="O68" s="402"/>
      <c r="P68" s="462"/>
    </row>
    <row r="69" spans="5:16" ht="9.75" customHeight="1">
      <c r="E69" s="510"/>
      <c r="F69" s="102"/>
      <c r="G69" s="102"/>
      <c r="H69" s="102"/>
      <c r="I69" s="294"/>
      <c r="J69" s="294"/>
      <c r="L69" s="546"/>
      <c r="M69" s="546"/>
      <c r="N69" s="402"/>
      <c r="O69" s="402"/>
      <c r="P69" s="462"/>
    </row>
    <row r="70" spans="5:16" ht="9.75" customHeight="1">
      <c r="E70" s="510"/>
      <c r="F70" s="102"/>
      <c r="G70" s="102"/>
      <c r="H70" s="102"/>
      <c r="I70" s="294"/>
      <c r="J70" s="294"/>
      <c r="L70" s="546"/>
      <c r="M70" s="546"/>
      <c r="N70" s="402"/>
      <c r="O70" s="402"/>
      <c r="P70" s="462"/>
    </row>
    <row r="71" spans="5:16" ht="12.75">
      <c r="E71" s="510"/>
      <c r="F71" s="102"/>
      <c r="G71" s="102"/>
      <c r="H71" s="102"/>
      <c r="I71" s="294"/>
      <c r="J71" s="294"/>
      <c r="L71" s="546"/>
      <c r="M71" s="546"/>
      <c r="N71" s="402"/>
      <c r="O71" s="402"/>
      <c r="P71" s="462"/>
    </row>
    <row r="72" spans="5:16" ht="12.75">
      <c r="E72" s="510"/>
      <c r="F72" s="102"/>
      <c r="G72" s="102"/>
      <c r="H72" s="102"/>
      <c r="I72" s="294"/>
      <c r="J72" s="294"/>
      <c r="L72" s="546"/>
      <c r="M72" s="546"/>
      <c r="N72" s="402"/>
      <c r="O72" s="402"/>
      <c r="P72" s="462"/>
    </row>
    <row r="73" spans="5:16" ht="12.75">
      <c r="E73" s="510"/>
      <c r="F73" s="102"/>
      <c r="G73" s="102"/>
      <c r="H73" s="102"/>
      <c r="I73" s="294"/>
      <c r="J73" s="294"/>
      <c r="L73" s="546"/>
      <c r="M73" s="546"/>
      <c r="N73" s="402"/>
      <c r="O73" s="402"/>
      <c r="P73" s="462"/>
    </row>
    <row r="74" spans="5:16" ht="12.75">
      <c r="E74" s="510"/>
      <c r="F74" s="102"/>
      <c r="G74" s="102"/>
      <c r="H74" s="102"/>
      <c r="I74" s="294"/>
      <c r="J74" s="294"/>
      <c r="L74" s="546"/>
      <c r="M74" s="546"/>
      <c r="N74" s="402"/>
      <c r="O74" s="402"/>
      <c r="P74" s="462"/>
    </row>
    <row r="75" spans="5:16" ht="12.75">
      <c r="E75" s="510"/>
      <c r="F75" s="102"/>
      <c r="G75" s="102"/>
      <c r="H75" s="102"/>
      <c r="I75" s="294"/>
      <c r="J75" s="294"/>
      <c r="L75" s="546"/>
      <c r="M75" s="546"/>
      <c r="N75" s="402"/>
      <c r="O75" s="402"/>
      <c r="P75" s="462"/>
    </row>
    <row r="76" spans="5:16" ht="12.75">
      <c r="E76" s="510"/>
      <c r="F76" s="102"/>
      <c r="G76" s="102"/>
      <c r="H76" s="102"/>
      <c r="I76" s="294"/>
      <c r="J76" s="294"/>
      <c r="L76" s="546"/>
      <c r="M76" s="546"/>
      <c r="N76" s="402"/>
      <c r="O76" s="402"/>
      <c r="P76" s="462"/>
    </row>
    <row r="77" spans="5:16" ht="12.75">
      <c r="E77" s="510"/>
      <c r="F77" s="102"/>
      <c r="G77" s="102"/>
      <c r="H77" s="102"/>
      <c r="I77" s="294"/>
      <c r="J77" s="294"/>
      <c r="L77" s="546"/>
      <c r="M77" s="546"/>
      <c r="N77" s="402"/>
      <c r="O77" s="402"/>
      <c r="P77" s="462"/>
    </row>
    <row r="78" spans="5:16" ht="12.75">
      <c r="E78" s="510"/>
      <c r="F78" s="102"/>
      <c r="G78" s="102"/>
      <c r="H78" s="102"/>
      <c r="I78" s="294"/>
      <c r="J78" s="294"/>
      <c r="L78" s="546"/>
      <c r="M78" s="546"/>
      <c r="N78" s="402"/>
      <c r="O78" s="402"/>
      <c r="P78" s="462"/>
    </row>
    <row r="79" spans="5:16" ht="12.75">
      <c r="E79" s="510"/>
      <c r="F79" s="102"/>
      <c r="G79" s="102"/>
      <c r="H79" s="102"/>
      <c r="I79" s="294"/>
      <c r="J79" s="294"/>
      <c r="L79" s="546"/>
      <c r="M79" s="546"/>
      <c r="N79" s="402"/>
      <c r="O79" s="402"/>
      <c r="P79" s="462"/>
    </row>
    <row r="80" spans="5:16" ht="12.75">
      <c r="E80" s="510"/>
      <c r="F80" s="102"/>
      <c r="G80" s="102"/>
      <c r="H80" s="102"/>
      <c r="I80" s="294"/>
      <c r="J80" s="294"/>
      <c r="L80" s="546"/>
      <c r="M80" s="546"/>
      <c r="N80" s="402"/>
      <c r="O80" s="402"/>
      <c r="P80" s="462"/>
    </row>
    <row r="81" spans="5:16" ht="12.75">
      <c r="E81" s="510"/>
      <c r="F81" s="102"/>
      <c r="G81" s="102"/>
      <c r="H81" s="102"/>
      <c r="I81" s="294"/>
      <c r="J81" s="294"/>
      <c r="L81" s="546"/>
      <c r="M81" s="546"/>
      <c r="N81" s="402"/>
      <c r="O81" s="402"/>
      <c r="P81" s="462"/>
    </row>
    <row r="82" spans="5:16" ht="12.75">
      <c r="E82" s="510"/>
      <c r="F82" s="102"/>
      <c r="G82" s="102"/>
      <c r="H82" s="102"/>
      <c r="I82" s="294"/>
      <c r="J82" s="294"/>
      <c r="L82" s="546"/>
      <c r="M82" s="546"/>
      <c r="N82" s="402"/>
      <c r="O82" s="402"/>
      <c r="P82" s="462"/>
    </row>
    <row r="83" spans="5:16" ht="12.75">
      <c r="E83" s="510"/>
      <c r="F83" s="102"/>
      <c r="G83" s="102"/>
      <c r="H83" s="102"/>
      <c r="I83" s="294"/>
      <c r="J83" s="294"/>
      <c r="L83" s="546"/>
      <c r="M83" s="546"/>
      <c r="N83" s="402"/>
      <c r="O83" s="402"/>
      <c r="P83" s="462"/>
    </row>
    <row r="84" spans="5:16" ht="12.75">
      <c r="E84" s="510"/>
      <c r="F84" s="102"/>
      <c r="G84" s="102"/>
      <c r="H84" s="102"/>
      <c r="I84" s="294"/>
      <c r="J84" s="294"/>
      <c r="L84" s="546"/>
      <c r="M84" s="546"/>
      <c r="N84" s="402"/>
      <c r="O84" s="402"/>
      <c r="P84" s="462"/>
    </row>
    <row r="85" spans="5:16" ht="12.75">
      <c r="E85" s="510"/>
      <c r="F85" s="102"/>
      <c r="G85" s="102"/>
      <c r="H85" s="102"/>
      <c r="I85" s="294"/>
      <c r="J85" s="294"/>
      <c r="L85" s="546"/>
      <c r="M85" s="546"/>
      <c r="N85" s="402"/>
      <c r="O85" s="402"/>
      <c r="P85" s="462"/>
    </row>
    <row r="86" spans="5:16" ht="12.75">
      <c r="E86" s="510"/>
      <c r="F86" s="102"/>
      <c r="G86" s="102"/>
      <c r="H86" s="102"/>
      <c r="I86" s="294"/>
      <c r="J86" s="294"/>
      <c r="L86" s="546"/>
      <c r="M86" s="546"/>
      <c r="N86" s="402"/>
      <c r="O86" s="402"/>
      <c r="P86" s="462"/>
    </row>
    <row r="87" spans="6:16" ht="12.75">
      <c r="F87" s="102"/>
      <c r="G87" s="102"/>
      <c r="H87" s="102"/>
      <c r="I87" s="294"/>
      <c r="J87" s="294"/>
      <c r="L87" s="546"/>
      <c r="M87" s="546"/>
      <c r="N87" s="402"/>
      <c r="O87" s="402"/>
      <c r="P87" s="462"/>
    </row>
    <row r="88" spans="6:16" ht="12.75">
      <c r="F88" s="102"/>
      <c r="G88" s="102"/>
      <c r="H88" s="102"/>
      <c r="I88" s="294"/>
      <c r="J88" s="294"/>
      <c r="L88" s="546"/>
      <c r="M88" s="546"/>
      <c r="N88" s="402"/>
      <c r="O88" s="402"/>
      <c r="P88" s="462"/>
    </row>
    <row r="89" spans="6:16" ht="12.75">
      <c r="F89" s="102"/>
      <c r="G89" s="102"/>
      <c r="H89" s="102"/>
      <c r="I89" s="294"/>
      <c r="J89" s="294"/>
      <c r="L89" s="546"/>
      <c r="M89" s="546"/>
      <c r="N89" s="402"/>
      <c r="O89" s="402"/>
      <c r="P89" s="462"/>
    </row>
    <row r="90" spans="6:16" ht="12.75">
      <c r="F90" s="102"/>
      <c r="G90" s="102"/>
      <c r="H90" s="102"/>
      <c r="I90" s="294"/>
      <c r="J90" s="294"/>
      <c r="L90" s="546"/>
      <c r="M90" s="546"/>
      <c r="N90" s="402"/>
      <c r="O90" s="402"/>
      <c r="P90" s="462"/>
    </row>
    <row r="91" spans="6:16" ht="12.75">
      <c r="F91" s="102"/>
      <c r="G91" s="102"/>
      <c r="H91" s="102"/>
      <c r="I91" s="294"/>
      <c r="J91" s="294"/>
      <c r="L91" s="546"/>
      <c r="M91" s="546"/>
      <c r="N91" s="402"/>
      <c r="O91" s="402"/>
      <c r="P91" s="462"/>
    </row>
    <row r="92" spans="6:16" ht="12.75">
      <c r="F92" s="102"/>
      <c r="G92" s="102"/>
      <c r="H92" s="102"/>
      <c r="I92" s="294"/>
      <c r="J92" s="294"/>
      <c r="L92" s="546"/>
      <c r="M92" s="546"/>
      <c r="N92" s="402"/>
      <c r="O92" s="402"/>
      <c r="P92" s="462"/>
    </row>
    <row r="93" spans="6:16" ht="12.75">
      <c r="F93" s="102"/>
      <c r="G93" s="102"/>
      <c r="H93" s="102"/>
      <c r="I93" s="294"/>
      <c r="J93" s="294"/>
      <c r="L93" s="546"/>
      <c r="M93" s="546"/>
      <c r="N93" s="402"/>
      <c r="O93" s="402"/>
      <c r="P93" s="462"/>
    </row>
    <row r="94" spans="6:16" ht="12.75">
      <c r="F94" s="102"/>
      <c r="G94" s="102"/>
      <c r="H94" s="102"/>
      <c r="I94" s="294"/>
      <c r="J94" s="294"/>
      <c r="L94" s="546"/>
      <c r="M94" s="546"/>
      <c r="N94" s="402"/>
      <c r="O94" s="402"/>
      <c r="P94" s="462"/>
    </row>
    <row r="95" spans="6:16" ht="12.75">
      <c r="F95" s="102"/>
      <c r="G95" s="102"/>
      <c r="H95" s="102"/>
      <c r="I95" s="294"/>
      <c r="J95" s="294"/>
      <c r="L95" s="546"/>
      <c r="M95" s="546"/>
      <c r="N95" s="402"/>
      <c r="O95" s="402"/>
      <c r="P95" s="462"/>
    </row>
    <row r="96" spans="6:16" ht="12.75">
      <c r="F96" s="102"/>
      <c r="G96" s="102"/>
      <c r="H96" s="102"/>
      <c r="I96" s="294"/>
      <c r="J96" s="294"/>
      <c r="L96" s="546"/>
      <c r="M96" s="546"/>
      <c r="N96" s="402"/>
      <c r="O96" s="402"/>
      <c r="P96" s="462"/>
    </row>
    <row r="97" spans="6:16" ht="12.75">
      <c r="F97" s="102"/>
      <c r="G97" s="102"/>
      <c r="H97" s="102"/>
      <c r="I97" s="294"/>
      <c r="J97" s="294"/>
      <c r="L97" s="546"/>
      <c r="M97" s="546"/>
      <c r="N97" s="402"/>
      <c r="O97" s="402"/>
      <c r="P97" s="462"/>
    </row>
    <row r="98" spans="6:16" ht="12.75">
      <c r="F98" s="102"/>
      <c r="G98" s="102"/>
      <c r="H98" s="102"/>
      <c r="I98" s="294"/>
      <c r="J98" s="294"/>
      <c r="L98" s="546"/>
      <c r="M98" s="546"/>
      <c r="N98" s="402"/>
      <c r="O98" s="402"/>
      <c r="P98" s="462"/>
    </row>
    <row r="99" spans="6:16" ht="12.75">
      <c r="F99" s="102"/>
      <c r="G99" s="102"/>
      <c r="H99" s="102"/>
      <c r="I99" s="294"/>
      <c r="J99" s="294"/>
      <c r="L99" s="546"/>
      <c r="M99" s="546"/>
      <c r="N99" s="402"/>
      <c r="O99" s="402"/>
      <c r="P99" s="462"/>
    </row>
    <row r="100" spans="6:15" ht="12.75">
      <c r="F100" s="102"/>
      <c r="G100" s="102"/>
      <c r="H100" s="102"/>
      <c r="I100" s="294"/>
      <c r="J100" s="294"/>
      <c r="L100" s="546"/>
      <c r="M100" s="546"/>
      <c r="N100" s="402"/>
      <c r="O100" s="402"/>
    </row>
    <row r="101" spans="6:15" ht="12.75">
      <c r="F101" s="102"/>
      <c r="G101" s="102"/>
      <c r="H101" s="102"/>
      <c r="I101" s="294"/>
      <c r="L101" s="546"/>
      <c r="M101" s="546"/>
      <c r="N101" s="402"/>
      <c r="O101" s="402"/>
    </row>
    <row r="102" spans="6:15" ht="12.75">
      <c r="F102" s="102"/>
      <c r="G102" s="102"/>
      <c r="H102" s="102"/>
      <c r="I102" s="294"/>
      <c r="L102" s="546"/>
      <c r="M102" s="546"/>
      <c r="N102" s="402"/>
      <c r="O102" s="402"/>
    </row>
    <row r="103" spans="6:15" ht="12.75">
      <c r="F103" s="102"/>
      <c r="G103" s="102"/>
      <c r="H103" s="102"/>
      <c r="I103" s="294"/>
      <c r="L103" s="546"/>
      <c r="M103" s="546"/>
      <c r="N103" s="402"/>
      <c r="O103" s="402"/>
    </row>
    <row r="104" spans="6:15" ht="12.75">
      <c r="F104" s="102"/>
      <c r="G104" s="102"/>
      <c r="H104" s="102"/>
      <c r="I104" s="294"/>
      <c r="L104" s="546"/>
      <c r="M104" s="546"/>
      <c r="N104" s="402"/>
      <c r="O104" s="402"/>
    </row>
    <row r="105" spans="6:15" ht="12.75">
      <c r="F105" s="102"/>
      <c r="G105" s="102"/>
      <c r="H105" s="102"/>
      <c r="I105" s="294"/>
      <c r="L105" s="546"/>
      <c r="M105" s="546"/>
      <c r="N105" s="402"/>
      <c r="O105" s="402"/>
    </row>
    <row r="106" spans="6:15" ht="12.75">
      <c r="F106" s="102"/>
      <c r="G106" s="102"/>
      <c r="H106" s="102"/>
      <c r="I106" s="294"/>
      <c r="L106" s="546"/>
      <c r="M106" s="546"/>
      <c r="N106" s="402"/>
      <c r="O106" s="402"/>
    </row>
    <row r="107" spans="6:15" ht="12.75">
      <c r="F107" s="102"/>
      <c r="G107" s="102"/>
      <c r="H107" s="102"/>
      <c r="I107" s="294"/>
      <c r="L107" s="546"/>
      <c r="M107" s="546"/>
      <c r="N107" s="402"/>
      <c r="O107" s="402"/>
    </row>
    <row r="108" spans="6:15" ht="12.75">
      <c r="F108" s="102"/>
      <c r="G108" s="102"/>
      <c r="H108" s="102"/>
      <c r="I108" s="294"/>
      <c r="L108" s="546"/>
      <c r="M108" s="546"/>
      <c r="N108" s="402"/>
      <c r="O108" s="402"/>
    </row>
    <row r="109" spans="6:15" ht="12.75">
      <c r="F109" s="102"/>
      <c r="G109" s="102"/>
      <c r="H109" s="102"/>
      <c r="I109" s="294"/>
      <c r="L109" s="546"/>
      <c r="M109" s="546"/>
      <c r="N109" s="402"/>
      <c r="O109" s="402"/>
    </row>
    <row r="110" spans="7:15" ht="12.75">
      <c r="G110" s="102"/>
      <c r="H110" s="102"/>
      <c r="I110" s="294"/>
      <c r="L110" s="546"/>
      <c r="M110" s="546"/>
      <c r="N110" s="402"/>
      <c r="O110" s="402"/>
    </row>
    <row r="111" spans="7:15" ht="12.75">
      <c r="G111" s="102"/>
      <c r="H111" s="102"/>
      <c r="I111" s="294"/>
      <c r="L111" s="546"/>
      <c r="M111" s="546"/>
      <c r="N111" s="402"/>
      <c r="O111" s="402"/>
    </row>
    <row r="112" spans="7:15" ht="12.75">
      <c r="G112" s="102"/>
      <c r="H112" s="102"/>
      <c r="I112" s="294"/>
      <c r="L112" s="546"/>
      <c r="M112" s="546"/>
      <c r="N112" s="402"/>
      <c r="O112" s="402"/>
    </row>
    <row r="113" spans="7:15" ht="12.75">
      <c r="G113" s="102"/>
      <c r="H113" s="102"/>
      <c r="I113" s="294"/>
      <c r="L113" s="546"/>
      <c r="M113" s="546"/>
      <c r="N113" s="402"/>
      <c r="O113" s="402"/>
    </row>
    <row r="114" spans="7:15" ht="12.75">
      <c r="G114" s="102"/>
      <c r="H114" s="102"/>
      <c r="I114" s="294"/>
      <c r="L114" s="546"/>
      <c r="M114" s="546"/>
      <c r="N114" s="402"/>
      <c r="O114" s="402"/>
    </row>
    <row r="115" spans="7:15" ht="12.75">
      <c r="G115" s="102"/>
      <c r="H115" s="102"/>
      <c r="I115" s="294"/>
      <c r="L115" s="546"/>
      <c r="M115" s="546"/>
      <c r="N115" s="402"/>
      <c r="O115" s="402"/>
    </row>
    <row r="116" spans="7:15" ht="12.75">
      <c r="G116" s="102"/>
      <c r="H116" s="102"/>
      <c r="I116" s="294"/>
      <c r="L116" s="546"/>
      <c r="M116" s="546"/>
      <c r="N116" s="402"/>
      <c r="O116" s="402"/>
    </row>
    <row r="117" spans="7:15" ht="12.75">
      <c r="G117" s="102"/>
      <c r="H117" s="102"/>
      <c r="I117" s="294"/>
      <c r="L117" s="546"/>
      <c r="M117" s="546"/>
      <c r="N117" s="402"/>
      <c r="O117" s="402"/>
    </row>
    <row r="118" spans="7:15" ht="12.75">
      <c r="G118" s="102"/>
      <c r="H118" s="102"/>
      <c r="I118" s="294"/>
      <c r="L118" s="546"/>
      <c r="M118" s="546"/>
      <c r="N118" s="402"/>
      <c r="O118" s="402"/>
    </row>
    <row r="119" spans="7:15" ht="12.75">
      <c r="G119" s="102"/>
      <c r="H119" s="102"/>
      <c r="I119" s="294"/>
      <c r="L119" s="546"/>
      <c r="M119" s="546"/>
      <c r="N119" s="402"/>
      <c r="O119" s="402"/>
    </row>
    <row r="120" spans="7:15" ht="12.75">
      <c r="G120" s="102"/>
      <c r="H120" s="102"/>
      <c r="I120" s="294"/>
      <c r="L120" s="546"/>
      <c r="M120" s="546"/>
      <c r="N120" s="402"/>
      <c r="O120" s="402"/>
    </row>
    <row r="121" spans="7:15" ht="12.75">
      <c r="G121" s="102"/>
      <c r="H121" s="102"/>
      <c r="I121" s="294"/>
      <c r="L121" s="546"/>
      <c r="M121" s="546"/>
      <c r="N121" s="402"/>
      <c r="O121" s="402"/>
    </row>
    <row r="122" spans="7:15" ht="12.75">
      <c r="G122" s="102"/>
      <c r="H122" s="102"/>
      <c r="I122" s="294"/>
      <c r="L122" s="546"/>
      <c r="M122" s="546"/>
      <c r="N122" s="402"/>
      <c r="O122" s="402"/>
    </row>
    <row r="123" spans="7:15" ht="12.75">
      <c r="G123" s="102"/>
      <c r="H123" s="102"/>
      <c r="I123" s="294"/>
      <c r="L123" s="546"/>
      <c r="M123" s="546"/>
      <c r="N123" s="402"/>
      <c r="O123" s="402"/>
    </row>
    <row r="124" spans="7:15" ht="12.75">
      <c r="G124" s="102"/>
      <c r="H124" s="102"/>
      <c r="I124" s="294"/>
      <c r="L124" s="546"/>
      <c r="M124" s="546"/>
      <c r="N124" s="402"/>
      <c r="O124" s="402"/>
    </row>
    <row r="125" spans="7:15" ht="12.75">
      <c r="G125" s="102"/>
      <c r="H125" s="102"/>
      <c r="I125" s="294"/>
      <c r="L125" s="546"/>
      <c r="M125" s="546"/>
      <c r="N125" s="402"/>
      <c r="O125" s="402"/>
    </row>
    <row r="126" spans="7:15" ht="12.75">
      <c r="G126" s="102"/>
      <c r="H126" s="102"/>
      <c r="I126" s="294"/>
      <c r="L126" s="546"/>
      <c r="M126" s="546"/>
      <c r="N126" s="402"/>
      <c r="O126" s="402"/>
    </row>
    <row r="127" spans="7:15" ht="12.75">
      <c r="G127" s="102"/>
      <c r="H127" s="102"/>
      <c r="I127" s="294"/>
      <c r="L127" s="546"/>
      <c r="M127" s="546"/>
      <c r="N127" s="402"/>
      <c r="O127" s="402"/>
    </row>
    <row r="128" spans="7:15" ht="12.75">
      <c r="G128" s="102"/>
      <c r="H128" s="102"/>
      <c r="I128" s="294"/>
      <c r="L128" s="546"/>
      <c r="M128" s="546"/>
      <c r="N128" s="402"/>
      <c r="O128" s="402"/>
    </row>
    <row r="129" spans="7:15" ht="12.75">
      <c r="G129" s="102"/>
      <c r="H129" s="102"/>
      <c r="I129" s="294"/>
      <c r="L129" s="546"/>
      <c r="M129" s="546"/>
      <c r="N129" s="402"/>
      <c r="O129" s="402"/>
    </row>
    <row r="130" spans="7:15" ht="12.75">
      <c r="G130" s="102"/>
      <c r="H130" s="102"/>
      <c r="I130" s="294"/>
      <c r="L130" s="546"/>
      <c r="M130" s="546"/>
      <c r="N130" s="402"/>
      <c r="O130" s="402"/>
    </row>
    <row r="131" spans="7:15" ht="12.75">
      <c r="G131" s="102"/>
      <c r="H131" s="102"/>
      <c r="I131" s="294"/>
      <c r="L131" s="546"/>
      <c r="M131" s="546"/>
      <c r="N131" s="402"/>
      <c r="O131" s="402"/>
    </row>
    <row r="132" spans="7:15" ht="12.75">
      <c r="G132" s="102"/>
      <c r="H132" s="102"/>
      <c r="I132" s="294"/>
      <c r="L132" s="546"/>
      <c r="M132" s="546"/>
      <c r="N132" s="402"/>
      <c r="O132" s="402"/>
    </row>
    <row r="133" spans="7:15" ht="12.75">
      <c r="G133" s="102"/>
      <c r="H133" s="102"/>
      <c r="I133" s="294"/>
      <c r="L133" s="546"/>
      <c r="M133" s="546"/>
      <c r="N133" s="402"/>
      <c r="O133" s="402"/>
    </row>
    <row r="134" spans="7:15" ht="12.75">
      <c r="G134" s="102"/>
      <c r="H134" s="102"/>
      <c r="I134" s="294"/>
      <c r="M134" s="546"/>
      <c r="N134" s="402"/>
      <c r="O134" s="402"/>
    </row>
    <row r="135" spans="7:15" ht="12.75">
      <c r="G135" s="102"/>
      <c r="H135" s="102"/>
      <c r="I135" s="294"/>
      <c r="M135" s="546"/>
      <c r="N135" s="402"/>
      <c r="O135" s="402"/>
    </row>
    <row r="136" spans="7:15" ht="12.75">
      <c r="G136" s="102"/>
      <c r="H136" s="102"/>
      <c r="I136" s="294"/>
      <c r="M136" s="546"/>
      <c r="N136" s="402"/>
      <c r="O136" s="402"/>
    </row>
    <row r="137" spans="7:15" ht="12.75">
      <c r="G137" s="102"/>
      <c r="H137" s="102"/>
      <c r="I137" s="294"/>
      <c r="M137" s="546"/>
      <c r="N137" s="402"/>
      <c r="O137" s="402"/>
    </row>
    <row r="138" spans="7:15" ht="12.75">
      <c r="G138" s="102"/>
      <c r="H138" s="102"/>
      <c r="I138" s="294"/>
      <c r="N138" s="402"/>
      <c r="O138" s="402"/>
    </row>
    <row r="139" spans="7:15" ht="12.75">
      <c r="G139" s="102"/>
      <c r="H139" s="102"/>
      <c r="I139" s="294"/>
      <c r="N139" s="402"/>
      <c r="O139" s="402"/>
    </row>
    <row r="140" spans="7:15" ht="12.75">
      <c r="G140" s="102"/>
      <c r="H140" s="102"/>
      <c r="I140" s="294"/>
      <c r="N140" s="402"/>
      <c r="O140" s="402"/>
    </row>
    <row r="141" spans="7:15" ht="12.75">
      <c r="G141" s="102"/>
      <c r="H141" s="102"/>
      <c r="I141" s="294"/>
      <c r="N141" s="402"/>
      <c r="O141" s="402"/>
    </row>
    <row r="142" spans="7:15" ht="12.75">
      <c r="G142" s="102"/>
      <c r="H142" s="102"/>
      <c r="I142" s="294"/>
      <c r="N142" s="402"/>
      <c r="O142" s="402"/>
    </row>
    <row r="143" spans="7:15" ht="12.75">
      <c r="G143" s="102"/>
      <c r="H143" s="102"/>
      <c r="I143" s="294"/>
      <c r="N143" s="402"/>
      <c r="O143" s="402"/>
    </row>
    <row r="144" spans="7:15" ht="12.75">
      <c r="G144" s="102"/>
      <c r="H144" s="102"/>
      <c r="I144" s="294"/>
      <c r="N144" s="402"/>
      <c r="O144" s="402"/>
    </row>
    <row r="145" spans="7:15" ht="12.75">
      <c r="G145" s="102"/>
      <c r="H145" s="102"/>
      <c r="I145" s="294"/>
      <c r="N145" s="402"/>
      <c r="O145" s="402"/>
    </row>
    <row r="146" spans="7:15" ht="12.75">
      <c r="G146" s="102"/>
      <c r="H146" s="102"/>
      <c r="N146" s="402"/>
      <c r="O146" s="402"/>
    </row>
    <row r="147" spans="7:15" ht="12.75">
      <c r="G147" s="102"/>
      <c r="H147" s="102"/>
      <c r="N147" s="402"/>
      <c r="O147" s="402"/>
    </row>
    <row r="148" spans="7:15" ht="12.75">
      <c r="G148" s="102"/>
      <c r="H148" s="102"/>
      <c r="N148" s="402"/>
      <c r="O148" s="402"/>
    </row>
    <row r="149" spans="7:15" ht="12.75">
      <c r="G149" s="102"/>
      <c r="H149" s="102"/>
      <c r="N149" s="402"/>
      <c r="O149" s="402"/>
    </row>
    <row r="150" spans="7:15" ht="12.75">
      <c r="G150" s="102"/>
      <c r="H150" s="102"/>
      <c r="N150" s="402"/>
      <c r="O150" s="402"/>
    </row>
    <row r="151" spans="7:15" ht="12.75">
      <c r="G151" s="102"/>
      <c r="H151" s="102"/>
      <c r="N151" s="402"/>
      <c r="O151" s="402"/>
    </row>
    <row r="152" spans="7:15" ht="12.75">
      <c r="G152" s="102"/>
      <c r="H152" s="102"/>
      <c r="N152" s="402"/>
      <c r="O152" s="402"/>
    </row>
    <row r="153" spans="7:15" ht="12.75">
      <c r="G153" s="102"/>
      <c r="H153" s="102"/>
      <c r="N153" s="402"/>
      <c r="O153" s="402"/>
    </row>
    <row r="154" spans="7:15" ht="12.75">
      <c r="G154" s="102"/>
      <c r="H154" s="102"/>
      <c r="N154" s="402"/>
      <c r="O154" s="402"/>
    </row>
    <row r="155" spans="7:15" ht="12.75">
      <c r="G155" s="102"/>
      <c r="H155" s="102"/>
      <c r="N155" s="402"/>
      <c r="O155" s="402"/>
    </row>
    <row r="156" spans="7:15" ht="12.75">
      <c r="G156" s="102"/>
      <c r="H156" s="102"/>
      <c r="N156" s="402"/>
      <c r="O156" s="402"/>
    </row>
    <row r="157" spans="7:15" ht="12.75">
      <c r="G157" s="102"/>
      <c r="H157" s="102"/>
      <c r="N157" s="402"/>
      <c r="O157" s="402"/>
    </row>
    <row r="158" spans="7:15" ht="12.75">
      <c r="G158" s="102"/>
      <c r="H158" s="102"/>
      <c r="N158" s="402"/>
      <c r="O158" s="402"/>
    </row>
    <row r="159" spans="7:15" ht="12.75">
      <c r="G159" s="102"/>
      <c r="H159" s="102"/>
      <c r="N159" s="402"/>
      <c r="O159" s="402"/>
    </row>
    <row r="160" spans="7:15" ht="12.75">
      <c r="G160" s="102"/>
      <c r="H160" s="102"/>
      <c r="N160" s="402"/>
      <c r="O160" s="402"/>
    </row>
    <row r="161" spans="7:15" ht="12.75">
      <c r="G161" s="102"/>
      <c r="H161" s="102"/>
      <c r="N161" s="402"/>
      <c r="O161" s="402"/>
    </row>
    <row r="162" spans="7:15" ht="12.75">
      <c r="G162" s="102"/>
      <c r="H162" s="102"/>
      <c r="N162" s="402"/>
      <c r="O162" s="402"/>
    </row>
    <row r="163" spans="7:15" ht="12.75">
      <c r="G163" s="102"/>
      <c r="H163" s="102"/>
      <c r="N163" s="402"/>
      <c r="O163" s="402"/>
    </row>
    <row r="164" spans="7:15" ht="12.75">
      <c r="G164" s="102"/>
      <c r="H164" s="102"/>
      <c r="N164" s="402"/>
      <c r="O164" s="402"/>
    </row>
    <row r="165" spans="7:15" ht="12.75">
      <c r="G165" s="102"/>
      <c r="H165" s="102"/>
      <c r="N165" s="402"/>
      <c r="O165" s="402"/>
    </row>
    <row r="166" spans="7:15" ht="12.75">
      <c r="G166" s="102"/>
      <c r="H166" s="102"/>
      <c r="N166" s="402"/>
      <c r="O166" s="402"/>
    </row>
    <row r="167" spans="7:15" ht="12.75">
      <c r="G167" s="102"/>
      <c r="H167" s="102"/>
      <c r="N167" s="402"/>
      <c r="O167" s="402"/>
    </row>
    <row r="168" spans="7:15" ht="12.75">
      <c r="G168" s="102"/>
      <c r="H168" s="102"/>
      <c r="N168" s="402"/>
      <c r="O168" s="402"/>
    </row>
    <row r="169" spans="7:15" ht="12.75">
      <c r="G169" s="102"/>
      <c r="H169" s="102"/>
      <c r="N169" s="402"/>
      <c r="O169" s="402"/>
    </row>
    <row r="170" spans="7:15" ht="12.75">
      <c r="G170" s="102"/>
      <c r="H170" s="102"/>
      <c r="N170" s="402"/>
      <c r="O170" s="402"/>
    </row>
    <row r="171" spans="7:15" ht="12.75">
      <c r="G171" s="102"/>
      <c r="H171" s="102"/>
      <c r="N171" s="402"/>
      <c r="O171" s="402"/>
    </row>
    <row r="172" spans="7:15" ht="12.75">
      <c r="G172" s="102"/>
      <c r="H172" s="102"/>
      <c r="N172" s="402"/>
      <c r="O172" s="402"/>
    </row>
    <row r="173" spans="7:15" ht="12.75">
      <c r="G173" s="102"/>
      <c r="H173" s="102"/>
      <c r="O173" s="402"/>
    </row>
    <row r="174" spans="7:15" ht="12.75">
      <c r="G174" s="102"/>
      <c r="H174" s="102"/>
      <c r="O174" s="402"/>
    </row>
    <row r="175" spans="7:15" ht="12.75">
      <c r="G175" s="102"/>
      <c r="H175" s="102"/>
      <c r="O175" s="402"/>
    </row>
    <row r="176" spans="7:15" ht="12.75">
      <c r="G176" s="102"/>
      <c r="H176" s="102"/>
      <c r="O176" s="402"/>
    </row>
    <row r="177" spans="7:15" ht="12.75">
      <c r="G177" s="102"/>
      <c r="H177" s="102"/>
      <c r="O177" s="402"/>
    </row>
    <row r="178" spans="7:15" ht="12.75">
      <c r="G178" s="102"/>
      <c r="O178" s="402"/>
    </row>
    <row r="179" spans="7:15" ht="12.75">
      <c r="G179" s="102"/>
      <c r="O179" s="402"/>
    </row>
    <row r="180" spans="7:15" ht="12.75">
      <c r="G180" s="102"/>
      <c r="O180" s="402"/>
    </row>
    <row r="181" spans="7:15" ht="12.75">
      <c r="G181" s="102"/>
      <c r="O181" s="402"/>
    </row>
    <row r="182" spans="7:15" ht="12.75">
      <c r="G182" s="102"/>
      <c r="O182" s="402"/>
    </row>
    <row r="183" spans="7:15" ht="12.75">
      <c r="G183" s="102"/>
      <c r="O183" s="402"/>
    </row>
    <row r="184" spans="7:15" ht="12.75">
      <c r="G184" s="102"/>
      <c r="O184" s="402"/>
    </row>
    <row r="185" spans="7:15" ht="12.75">
      <c r="G185" s="102"/>
      <c r="O185" s="402"/>
    </row>
    <row r="186" spans="7:15" ht="12.75">
      <c r="G186" s="102"/>
      <c r="O186" s="402"/>
    </row>
    <row r="187" spans="7:15" ht="12.75">
      <c r="G187" s="102"/>
      <c r="O187" s="402"/>
    </row>
    <row r="188" spans="7:15" ht="12.75">
      <c r="G188" s="102"/>
      <c r="O188" s="402"/>
    </row>
    <row r="189" spans="7:15" ht="12.75">
      <c r="G189" s="102"/>
      <c r="O189" s="402"/>
    </row>
    <row r="190" spans="7:15" ht="12.75">
      <c r="G190" s="102"/>
      <c r="O190" s="402"/>
    </row>
    <row r="191" spans="7:15" ht="12.75">
      <c r="G191" s="102"/>
      <c r="O191" s="402"/>
    </row>
    <row r="192" spans="7:15" ht="12.75">
      <c r="G192" s="102"/>
      <c r="O192" s="402"/>
    </row>
    <row r="193" spans="7:15" ht="12.75">
      <c r="G193" s="102"/>
      <c r="O193" s="402"/>
    </row>
    <row r="194" spans="7:15" ht="12.75">
      <c r="G194" s="102"/>
      <c r="O194" s="402"/>
    </row>
    <row r="195" spans="7:15" ht="12.75">
      <c r="G195" s="102"/>
      <c r="O195" s="402"/>
    </row>
    <row r="196" spans="7:15" ht="12.75">
      <c r="G196" s="102"/>
      <c r="O196" s="402"/>
    </row>
    <row r="197" spans="7:15" ht="12.75">
      <c r="G197" s="102"/>
      <c r="O197" s="402"/>
    </row>
    <row r="198" spans="7:15" ht="12.75">
      <c r="G198" s="102"/>
      <c r="O198" s="402"/>
    </row>
    <row r="199" spans="7:15" ht="12.75">
      <c r="G199" s="102"/>
      <c r="O199" s="402"/>
    </row>
    <row r="200" spans="7:15" ht="12.75">
      <c r="G200" s="102"/>
      <c r="O200" s="402"/>
    </row>
    <row r="201" spans="7:15" ht="12.75">
      <c r="G201" s="102"/>
      <c r="O201" s="402"/>
    </row>
    <row r="202" spans="7:15" ht="12.75">
      <c r="G202" s="102"/>
      <c r="O202" s="402"/>
    </row>
    <row r="203" spans="7:15" ht="12.75">
      <c r="G203" s="102"/>
      <c r="O203" s="402"/>
    </row>
    <row r="204" spans="7:15" ht="12.75">
      <c r="G204" s="102"/>
      <c r="O204" s="402"/>
    </row>
    <row r="205" spans="7:15" ht="12.75">
      <c r="G205" s="102"/>
      <c r="O205" s="402"/>
    </row>
    <row r="206" spans="7:15" ht="12.75">
      <c r="G206" s="102"/>
      <c r="O206" s="402"/>
    </row>
    <row r="207" spans="7:15" ht="12.75">
      <c r="G207" s="102"/>
      <c r="O207" s="402"/>
    </row>
    <row r="208" spans="7:15" ht="12.75">
      <c r="G208" s="102"/>
      <c r="O208" s="402"/>
    </row>
    <row r="209" spans="7:15" ht="12.75">
      <c r="G209" s="102"/>
      <c r="O209" s="402"/>
    </row>
    <row r="210" ht="12.75">
      <c r="G210" s="102"/>
    </row>
    <row r="211" ht="12.75">
      <c r="G211" s="102"/>
    </row>
    <row r="212" ht="12.75">
      <c r="G212" s="102"/>
    </row>
    <row r="213" ht="12.75">
      <c r="G213" s="102"/>
    </row>
    <row r="214" ht="12.75">
      <c r="G214" s="102"/>
    </row>
    <row r="215" ht="12.75">
      <c r="G215" s="102"/>
    </row>
    <row r="216" ht="12.75">
      <c r="G216" s="102"/>
    </row>
    <row r="217" ht="12.75">
      <c r="G217" s="102"/>
    </row>
    <row r="218" ht="12.75">
      <c r="G218" s="102"/>
    </row>
    <row r="219" ht="12.75">
      <c r="G219" s="102"/>
    </row>
    <row r="220" ht="12.75">
      <c r="G220" s="102"/>
    </row>
    <row r="221" ht="12.75">
      <c r="G221" s="102"/>
    </row>
    <row r="222" ht="12.75">
      <c r="G222" s="102"/>
    </row>
    <row r="223" ht="12.75">
      <c r="G223" s="102"/>
    </row>
    <row r="224" ht="12.75">
      <c r="G224" s="102"/>
    </row>
    <row r="225" ht="12.75">
      <c r="G225" s="102"/>
    </row>
    <row r="226" ht="12.75">
      <c r="G226" s="102"/>
    </row>
    <row r="227" ht="12.75">
      <c r="G227" s="102"/>
    </row>
    <row r="228" ht="12.75">
      <c r="G228" s="102"/>
    </row>
    <row r="229" ht="12.75">
      <c r="G229" s="102"/>
    </row>
    <row r="230" ht="12.75">
      <c r="G230" s="102"/>
    </row>
    <row r="231" ht="12.75">
      <c r="G231" s="102"/>
    </row>
    <row r="232" ht="12.75">
      <c r="G232" s="102"/>
    </row>
    <row r="233" ht="12.75">
      <c r="G233" s="102"/>
    </row>
    <row r="234" ht="12.75">
      <c r="G234" s="102"/>
    </row>
    <row r="235" ht="12.75">
      <c r="G235" s="102"/>
    </row>
    <row r="236" ht="12.75">
      <c r="G236" s="102"/>
    </row>
    <row r="237" ht="12.75">
      <c r="G237" s="102"/>
    </row>
    <row r="238" ht="12.75">
      <c r="G238" s="102"/>
    </row>
    <row r="239" ht="12.75">
      <c r="G239" s="102"/>
    </row>
    <row r="240" ht="12.75">
      <c r="G240" s="102"/>
    </row>
    <row r="241" ht="12.75">
      <c r="G241" s="102"/>
    </row>
    <row r="242" ht="12.75">
      <c r="G242" s="102"/>
    </row>
    <row r="243" ht="12.75">
      <c r="G243" s="102"/>
    </row>
    <row r="244" ht="12.75">
      <c r="G244" s="102"/>
    </row>
    <row r="245" ht="12.75">
      <c r="G245" s="102"/>
    </row>
    <row r="246" ht="12.75">
      <c r="G246" s="102"/>
    </row>
    <row r="247" ht="12.75">
      <c r="G247" s="102"/>
    </row>
    <row r="248" ht="12.75">
      <c r="G248" s="102"/>
    </row>
    <row r="249" ht="12.75">
      <c r="G249" s="102"/>
    </row>
    <row r="250" ht="12.75">
      <c r="G250" s="102"/>
    </row>
    <row r="251" ht="12.75">
      <c r="G251" s="102"/>
    </row>
    <row r="252" ht="12.75">
      <c r="G252" s="102"/>
    </row>
    <row r="253" ht="12.75">
      <c r="G253" s="102"/>
    </row>
    <row r="254" ht="12.75">
      <c r="G254" s="102"/>
    </row>
    <row r="255" ht="12.75">
      <c r="G255" s="102"/>
    </row>
    <row r="256" ht="12.75">
      <c r="G256" s="102"/>
    </row>
    <row r="257" ht="12.75">
      <c r="G257" s="102"/>
    </row>
  </sheetData>
  <mergeCells count="1">
    <mergeCell ref="A4:H4"/>
  </mergeCells>
  <printOptions/>
  <pageMargins left="0.5905511811023623" right="0.5905511811023623" top="0.3937007874015748" bottom="0.3937007874015748" header="0.5118110236220472" footer="0.5118110236220472"/>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Q61"/>
  <sheetViews>
    <sheetView workbookViewId="0" topLeftCell="A1">
      <selection activeCell="C15" sqref="C15"/>
    </sheetView>
  </sheetViews>
  <sheetFormatPr defaultColWidth="11.421875" defaultRowHeight="12.75"/>
  <cols>
    <col min="1" max="1" width="5.00390625" style="0" customWidth="1"/>
    <col min="3" max="3" width="16.57421875" style="0" customWidth="1"/>
    <col min="4" max="4" width="3.00390625" style="0" customWidth="1"/>
    <col min="9" max="15" width="10.7109375" style="0" customWidth="1"/>
    <col min="17" max="17" width="5.00390625" style="0" customWidth="1"/>
  </cols>
  <sheetData>
    <row r="1" spans="1:17" ht="9.75" customHeight="1">
      <c r="A1" s="4" t="str">
        <f>"- 44 -"</f>
        <v>- 44 -</v>
      </c>
      <c r="B1" s="54"/>
      <c r="C1" s="4"/>
      <c r="D1" s="4"/>
      <c r="E1" s="4"/>
      <c r="F1" s="4"/>
      <c r="G1" s="4"/>
      <c r="H1" s="4"/>
      <c r="I1" s="4" t="str">
        <f>"- 45 -"</f>
        <v>- 45 -</v>
      </c>
      <c r="J1" s="4"/>
      <c r="K1" s="4"/>
      <c r="L1" s="4"/>
      <c r="M1" s="4"/>
      <c r="N1" s="4"/>
      <c r="O1" s="4"/>
      <c r="P1" s="4"/>
      <c r="Q1" s="54"/>
    </row>
    <row r="2" spans="2:16" ht="9.75" customHeight="1">
      <c r="B2" s="1"/>
      <c r="C2" s="1"/>
      <c r="D2" s="5"/>
      <c r="E2" s="1"/>
      <c r="F2" s="1"/>
      <c r="G2" s="1"/>
      <c r="H2" s="1"/>
      <c r="I2" s="1"/>
      <c r="J2" s="1"/>
      <c r="K2" s="1"/>
      <c r="L2" s="1"/>
      <c r="M2" s="1"/>
      <c r="N2" s="1"/>
      <c r="O2" s="1"/>
      <c r="P2" s="1"/>
    </row>
    <row r="3" spans="2:16" ht="9.75" customHeight="1">
      <c r="B3" s="1"/>
      <c r="C3" s="1"/>
      <c r="D3" s="5"/>
      <c r="E3" s="1"/>
      <c r="F3" s="1"/>
      <c r="G3" s="1"/>
      <c r="H3" s="1"/>
      <c r="I3" s="1"/>
      <c r="J3" s="1"/>
      <c r="K3" s="1"/>
      <c r="L3" s="1"/>
      <c r="M3" s="1"/>
      <c r="N3" s="1"/>
      <c r="O3" s="1"/>
      <c r="P3" s="1"/>
    </row>
    <row r="4" spans="1:16" ht="12.75">
      <c r="A4" s="716" t="s">
        <v>964</v>
      </c>
      <c r="B4" s="716"/>
      <c r="C4" s="716"/>
      <c r="D4" s="716"/>
      <c r="E4" s="716"/>
      <c r="F4" s="716"/>
      <c r="G4" s="716"/>
      <c r="H4" s="716"/>
      <c r="I4" s="106" t="s">
        <v>965</v>
      </c>
      <c r="K4" s="106"/>
      <c r="L4" s="106"/>
      <c r="M4" s="106"/>
      <c r="N4" s="106"/>
      <c r="O4" s="106"/>
      <c r="P4" s="106"/>
    </row>
    <row r="5" spans="2:16" ht="9.75" customHeight="1">
      <c r="B5" s="1"/>
      <c r="C5" s="1"/>
      <c r="D5" s="5"/>
      <c r="E5" s="1"/>
      <c r="F5" s="1"/>
      <c r="G5" s="1"/>
      <c r="H5" s="1"/>
      <c r="I5" s="1"/>
      <c r="J5" s="1"/>
      <c r="K5" s="1"/>
      <c r="L5" s="1"/>
      <c r="M5" s="1"/>
      <c r="N5" s="1"/>
      <c r="O5" s="1"/>
      <c r="P5" s="1"/>
    </row>
    <row r="6" spans="1:17" ht="9.75" customHeight="1" thickBot="1">
      <c r="A6" s="230"/>
      <c r="B6" s="23"/>
      <c r="C6" s="23"/>
      <c r="D6" s="174"/>
      <c r="E6" s="23"/>
      <c r="F6" s="23"/>
      <c r="G6" s="23"/>
      <c r="H6" s="23"/>
      <c r="I6" s="23"/>
      <c r="J6" s="23"/>
      <c r="K6" s="23"/>
      <c r="L6" s="23"/>
      <c r="M6" s="23"/>
      <c r="N6" s="23"/>
      <c r="O6" s="23"/>
      <c r="P6" s="23"/>
      <c r="Q6" s="230"/>
    </row>
    <row r="7" spans="1:17" ht="9.75" customHeight="1">
      <c r="A7" s="531"/>
      <c r="B7" s="27" t="s">
        <v>936</v>
      </c>
      <c r="C7" s="27"/>
      <c r="D7" s="68"/>
      <c r="E7" s="123"/>
      <c r="F7" s="27"/>
      <c r="G7" s="27"/>
      <c r="H7" s="27"/>
      <c r="I7" s="24"/>
      <c r="J7" s="24"/>
      <c r="K7" s="24"/>
      <c r="L7" s="143"/>
      <c r="M7" s="24"/>
      <c r="N7" s="24"/>
      <c r="O7" s="24"/>
      <c r="P7" s="24"/>
      <c r="Q7" s="532"/>
    </row>
    <row r="8" spans="1:17" ht="9.75" customHeight="1">
      <c r="A8" s="231"/>
      <c r="B8" s="4" t="s">
        <v>937</v>
      </c>
      <c r="C8" s="4"/>
      <c r="D8" s="71"/>
      <c r="E8" s="145"/>
      <c r="F8" s="29"/>
      <c r="G8" s="29"/>
      <c r="H8" s="29"/>
      <c r="I8" s="29"/>
      <c r="J8" s="29"/>
      <c r="K8" s="29"/>
      <c r="L8" s="42"/>
      <c r="M8" s="29"/>
      <c r="N8" s="29"/>
      <c r="O8" s="29"/>
      <c r="P8" s="29"/>
      <c r="Q8" s="234"/>
    </row>
    <row r="9" spans="1:17" ht="9.75" customHeight="1">
      <c r="A9" s="231"/>
      <c r="B9" s="72" t="s">
        <v>938</v>
      </c>
      <c r="C9" s="4"/>
      <c r="D9" s="71"/>
      <c r="E9" s="50"/>
      <c r="F9" s="44"/>
      <c r="G9" s="50"/>
      <c r="H9" s="99"/>
      <c r="I9" s="50"/>
      <c r="J9" s="44"/>
      <c r="K9" s="50"/>
      <c r="L9" s="44"/>
      <c r="M9" s="50"/>
      <c r="N9" s="30"/>
      <c r="O9" s="50"/>
      <c r="P9" s="30"/>
      <c r="Q9" s="234"/>
    </row>
    <row r="10" spans="1:17" ht="9.75" customHeight="1">
      <c r="A10" s="231"/>
      <c r="C10" s="533" t="s">
        <v>939</v>
      </c>
      <c r="D10" s="71"/>
      <c r="E10" s="50"/>
      <c r="F10" s="148"/>
      <c r="G10" s="50"/>
      <c r="H10" s="236"/>
      <c r="I10" s="50"/>
      <c r="J10" s="148"/>
      <c r="K10" s="50"/>
      <c r="L10" s="148"/>
      <c r="M10" s="50"/>
      <c r="N10" s="208"/>
      <c r="O10" s="50"/>
      <c r="P10" s="208"/>
      <c r="Q10" s="234"/>
    </row>
    <row r="11" spans="1:17" ht="9.75" customHeight="1" thickBot="1">
      <c r="A11" s="231"/>
      <c r="C11" s="272" t="s">
        <v>447</v>
      </c>
      <c r="D11" s="71"/>
      <c r="E11" s="50"/>
      <c r="F11" s="32"/>
      <c r="G11" s="50"/>
      <c r="H11" s="33"/>
      <c r="I11" s="50"/>
      <c r="J11" s="32"/>
      <c r="K11" s="50"/>
      <c r="L11" s="48"/>
      <c r="M11" s="50"/>
      <c r="N11" s="32"/>
      <c r="O11" s="50"/>
      <c r="P11" s="32"/>
      <c r="Q11" s="234"/>
    </row>
    <row r="12" spans="1:17" ht="9.75" customHeight="1">
      <c r="A12" s="531"/>
      <c r="B12" s="34"/>
      <c r="C12" s="34"/>
      <c r="D12" s="176"/>
      <c r="E12" s="34"/>
      <c r="F12" s="34"/>
      <c r="G12" s="34"/>
      <c r="H12" s="34"/>
      <c r="I12" s="34"/>
      <c r="J12" s="34"/>
      <c r="K12" s="34"/>
      <c r="L12" s="34"/>
      <c r="M12" s="34"/>
      <c r="N12" s="34"/>
      <c r="O12" s="34"/>
      <c r="P12" s="34"/>
      <c r="Q12" s="534"/>
    </row>
    <row r="13" spans="1:17" ht="9.75" customHeight="1">
      <c r="A13" s="178">
        <v>1</v>
      </c>
      <c r="B13" s="118" t="s">
        <v>940</v>
      </c>
      <c r="C13" s="118"/>
      <c r="D13" s="514" t="s">
        <v>452</v>
      </c>
      <c r="E13" s="515">
        <v>777</v>
      </c>
      <c r="F13" s="517">
        <v>67</v>
      </c>
      <c r="G13" s="517">
        <v>568</v>
      </c>
      <c r="H13" s="535">
        <v>142</v>
      </c>
      <c r="I13" s="516">
        <v>723</v>
      </c>
      <c r="J13" s="516">
        <v>67</v>
      </c>
      <c r="K13" s="516">
        <v>534</v>
      </c>
      <c r="L13" s="536">
        <v>122</v>
      </c>
      <c r="M13" s="516">
        <v>54</v>
      </c>
      <c r="N13" s="537" t="s">
        <v>491</v>
      </c>
      <c r="O13" s="516">
        <v>34</v>
      </c>
      <c r="P13" s="516">
        <v>20</v>
      </c>
      <c r="Q13" s="234"/>
    </row>
    <row r="14" spans="1:17" ht="9.75" customHeight="1">
      <c r="A14" s="178"/>
      <c r="B14" s="118"/>
      <c r="C14" s="118"/>
      <c r="D14" s="514" t="s">
        <v>453</v>
      </c>
      <c r="E14" s="515">
        <v>537</v>
      </c>
      <c r="F14" s="517">
        <v>53</v>
      </c>
      <c r="G14" s="517">
        <v>445</v>
      </c>
      <c r="H14" s="535">
        <v>39</v>
      </c>
      <c r="I14" s="516">
        <v>504</v>
      </c>
      <c r="J14" s="516">
        <v>53</v>
      </c>
      <c r="K14" s="516">
        <v>415</v>
      </c>
      <c r="L14" s="536">
        <v>36</v>
      </c>
      <c r="M14" s="516">
        <v>33</v>
      </c>
      <c r="N14" s="537" t="s">
        <v>491</v>
      </c>
      <c r="O14" s="516">
        <v>30</v>
      </c>
      <c r="P14" s="516">
        <v>3</v>
      </c>
      <c r="Q14" s="236">
        <v>1</v>
      </c>
    </row>
    <row r="15" spans="1:17" ht="9.75" customHeight="1">
      <c r="A15" s="178">
        <v>2</v>
      </c>
      <c r="B15" s="118" t="s">
        <v>941</v>
      </c>
      <c r="C15" s="118"/>
      <c r="D15" s="514" t="s">
        <v>452</v>
      </c>
      <c r="E15" s="515">
        <v>492</v>
      </c>
      <c r="F15" s="517">
        <v>48</v>
      </c>
      <c r="G15" s="517">
        <v>370</v>
      </c>
      <c r="H15" s="535">
        <v>74</v>
      </c>
      <c r="I15" s="516">
        <v>379</v>
      </c>
      <c r="J15" s="516">
        <v>48</v>
      </c>
      <c r="K15" s="516">
        <v>293</v>
      </c>
      <c r="L15" s="536">
        <v>38</v>
      </c>
      <c r="M15" s="516">
        <v>113</v>
      </c>
      <c r="N15" s="537" t="s">
        <v>491</v>
      </c>
      <c r="O15" s="516">
        <v>77</v>
      </c>
      <c r="P15" s="516">
        <v>36</v>
      </c>
      <c r="Q15" s="236"/>
    </row>
    <row r="16" spans="1:17" ht="9.75" customHeight="1">
      <c r="A16" s="178"/>
      <c r="B16" s="118"/>
      <c r="C16" s="118"/>
      <c r="D16" s="514" t="s">
        <v>453</v>
      </c>
      <c r="E16" s="515">
        <v>342</v>
      </c>
      <c r="F16" s="517">
        <v>31</v>
      </c>
      <c r="G16" s="517">
        <v>295</v>
      </c>
      <c r="H16" s="535">
        <v>16</v>
      </c>
      <c r="I16" s="516">
        <v>273</v>
      </c>
      <c r="J16" s="516">
        <v>31</v>
      </c>
      <c r="K16" s="516">
        <v>232</v>
      </c>
      <c r="L16" s="536">
        <v>10</v>
      </c>
      <c r="M16" s="516">
        <v>69</v>
      </c>
      <c r="N16" s="537" t="s">
        <v>491</v>
      </c>
      <c r="O16" s="516">
        <v>63</v>
      </c>
      <c r="P16" s="516">
        <v>6</v>
      </c>
      <c r="Q16" s="236">
        <v>2</v>
      </c>
    </row>
    <row r="17" spans="1:17" ht="9.75" customHeight="1">
      <c r="A17" s="178">
        <v>3</v>
      </c>
      <c r="B17" s="1" t="s">
        <v>942</v>
      </c>
      <c r="C17" s="1"/>
      <c r="D17" s="509" t="s">
        <v>452</v>
      </c>
      <c r="E17" s="510">
        <v>474</v>
      </c>
      <c r="F17" s="102">
        <v>54</v>
      </c>
      <c r="G17" s="102">
        <v>363</v>
      </c>
      <c r="H17" s="535">
        <v>57</v>
      </c>
      <c r="I17" s="516">
        <v>351</v>
      </c>
      <c r="J17" s="516">
        <v>54</v>
      </c>
      <c r="K17" s="516">
        <v>266</v>
      </c>
      <c r="L17" s="536">
        <v>31</v>
      </c>
      <c r="M17" s="516">
        <v>123</v>
      </c>
      <c r="N17" s="537" t="s">
        <v>491</v>
      </c>
      <c r="O17" s="516">
        <v>97</v>
      </c>
      <c r="P17" s="516">
        <v>26</v>
      </c>
      <c r="Q17" s="236"/>
    </row>
    <row r="18" spans="1:17" ht="9.75" customHeight="1">
      <c r="A18" s="178"/>
      <c r="B18" s="1"/>
      <c r="C18" s="1"/>
      <c r="D18" s="509" t="s">
        <v>453</v>
      </c>
      <c r="E18" s="510">
        <v>324</v>
      </c>
      <c r="F18" s="102">
        <v>34</v>
      </c>
      <c r="G18" s="102">
        <v>279</v>
      </c>
      <c r="H18" s="535">
        <v>11</v>
      </c>
      <c r="I18" s="516">
        <v>236</v>
      </c>
      <c r="J18" s="516">
        <v>34</v>
      </c>
      <c r="K18" s="516">
        <v>193</v>
      </c>
      <c r="L18" s="536">
        <v>9</v>
      </c>
      <c r="M18" s="516">
        <v>88</v>
      </c>
      <c r="N18" s="537" t="s">
        <v>491</v>
      </c>
      <c r="O18" s="516">
        <v>86</v>
      </c>
      <c r="P18" s="516">
        <v>2</v>
      </c>
      <c r="Q18" s="236">
        <v>3</v>
      </c>
    </row>
    <row r="19" spans="1:17" ht="9.75" customHeight="1">
      <c r="A19" s="178">
        <v>4</v>
      </c>
      <c r="B19" s="1" t="s">
        <v>966</v>
      </c>
      <c r="C19" s="1"/>
      <c r="D19" s="509" t="s">
        <v>452</v>
      </c>
      <c r="E19" s="510">
        <v>404</v>
      </c>
      <c r="F19" s="102">
        <v>41</v>
      </c>
      <c r="G19" s="102">
        <v>311</v>
      </c>
      <c r="H19" s="535">
        <v>52</v>
      </c>
      <c r="I19" s="516">
        <v>312</v>
      </c>
      <c r="J19" s="516">
        <v>41</v>
      </c>
      <c r="K19" s="516">
        <v>232</v>
      </c>
      <c r="L19" s="536">
        <v>39</v>
      </c>
      <c r="M19" s="516">
        <v>92</v>
      </c>
      <c r="N19" s="537" t="s">
        <v>491</v>
      </c>
      <c r="O19" s="516">
        <v>79</v>
      </c>
      <c r="P19" s="516">
        <v>13</v>
      </c>
      <c r="Q19" s="236"/>
    </row>
    <row r="20" spans="1:17" ht="9.75" customHeight="1">
      <c r="A20" s="178"/>
      <c r="D20" s="514" t="s">
        <v>453</v>
      </c>
      <c r="E20" s="510">
        <v>287</v>
      </c>
      <c r="F20" s="102">
        <v>21</v>
      </c>
      <c r="G20" s="102">
        <v>247</v>
      </c>
      <c r="H20" s="535">
        <v>19</v>
      </c>
      <c r="I20" s="516">
        <v>205</v>
      </c>
      <c r="J20" s="516">
        <v>21</v>
      </c>
      <c r="K20" s="516">
        <v>171</v>
      </c>
      <c r="L20" s="536">
        <v>13</v>
      </c>
      <c r="M20" s="516">
        <v>82</v>
      </c>
      <c r="N20" s="537" t="s">
        <v>491</v>
      </c>
      <c r="O20" s="516">
        <v>76</v>
      </c>
      <c r="P20" s="516">
        <v>6</v>
      </c>
      <c r="Q20" s="236">
        <v>4</v>
      </c>
    </row>
    <row r="21" spans="1:17" ht="9.75" customHeight="1">
      <c r="A21" s="178">
        <v>5</v>
      </c>
      <c r="B21" s="1" t="s">
        <v>944</v>
      </c>
      <c r="D21" s="514" t="s">
        <v>452</v>
      </c>
      <c r="E21" s="510">
        <v>370</v>
      </c>
      <c r="F21" s="102">
        <v>66</v>
      </c>
      <c r="G21" s="102">
        <v>244</v>
      </c>
      <c r="H21" s="535">
        <v>60</v>
      </c>
      <c r="I21" s="516">
        <v>268</v>
      </c>
      <c r="J21" s="516">
        <v>64</v>
      </c>
      <c r="K21" s="516">
        <v>163</v>
      </c>
      <c r="L21" s="536">
        <v>41</v>
      </c>
      <c r="M21" s="516">
        <v>102</v>
      </c>
      <c r="N21" s="543">
        <v>2</v>
      </c>
      <c r="O21" s="516">
        <v>81</v>
      </c>
      <c r="P21" s="516">
        <v>19</v>
      </c>
      <c r="Q21" s="236"/>
    </row>
    <row r="22" spans="1:17" ht="9.75" customHeight="1">
      <c r="A22" s="178"/>
      <c r="B22" s="1"/>
      <c r="D22" s="514" t="s">
        <v>453</v>
      </c>
      <c r="E22" s="510">
        <v>243</v>
      </c>
      <c r="F22" s="102">
        <v>37</v>
      </c>
      <c r="G22" s="102">
        <v>192</v>
      </c>
      <c r="H22" s="535">
        <v>14</v>
      </c>
      <c r="I22" s="516">
        <v>164</v>
      </c>
      <c r="J22" s="516">
        <v>35</v>
      </c>
      <c r="K22" s="516">
        <v>121</v>
      </c>
      <c r="L22" s="536">
        <v>8</v>
      </c>
      <c r="M22" s="516">
        <v>79</v>
      </c>
      <c r="N22" s="543">
        <v>2</v>
      </c>
      <c r="O22" s="516">
        <v>71</v>
      </c>
      <c r="P22" s="516">
        <v>6</v>
      </c>
      <c r="Q22" s="236">
        <v>5</v>
      </c>
    </row>
    <row r="23" spans="1:17" ht="9.75" customHeight="1">
      <c r="A23" s="178">
        <v>6</v>
      </c>
      <c r="B23" s="1" t="s">
        <v>945</v>
      </c>
      <c r="D23" s="509" t="s">
        <v>452</v>
      </c>
      <c r="E23" s="510">
        <v>495</v>
      </c>
      <c r="F23" s="102">
        <v>78</v>
      </c>
      <c r="G23" s="102">
        <v>331</v>
      </c>
      <c r="H23" s="535">
        <v>86</v>
      </c>
      <c r="I23" s="516">
        <v>344</v>
      </c>
      <c r="J23" s="516">
        <v>66</v>
      </c>
      <c r="K23" s="516">
        <v>216</v>
      </c>
      <c r="L23" s="536">
        <v>62</v>
      </c>
      <c r="M23" s="516">
        <v>151</v>
      </c>
      <c r="N23" s="543">
        <v>12</v>
      </c>
      <c r="O23" s="516">
        <v>115</v>
      </c>
      <c r="P23" s="516">
        <v>24</v>
      </c>
      <c r="Q23" s="236"/>
    </row>
    <row r="24" spans="1:17" ht="9.75" customHeight="1">
      <c r="A24" s="178"/>
      <c r="B24" s="1"/>
      <c r="D24" s="509" t="s">
        <v>453</v>
      </c>
      <c r="E24" s="510">
        <v>328</v>
      </c>
      <c r="F24" s="102">
        <v>35</v>
      </c>
      <c r="G24" s="102">
        <v>270</v>
      </c>
      <c r="H24" s="535">
        <v>23</v>
      </c>
      <c r="I24" s="516">
        <v>197</v>
      </c>
      <c r="J24" s="516">
        <v>23</v>
      </c>
      <c r="K24" s="516">
        <v>164</v>
      </c>
      <c r="L24" s="536">
        <v>10</v>
      </c>
      <c r="M24" s="516">
        <v>131</v>
      </c>
      <c r="N24" s="543">
        <v>12</v>
      </c>
      <c r="O24" s="516">
        <v>106</v>
      </c>
      <c r="P24" s="516">
        <v>13</v>
      </c>
      <c r="Q24" s="236">
        <v>6</v>
      </c>
    </row>
    <row r="25" spans="1:17" ht="9.75" customHeight="1">
      <c r="A25" s="178">
        <v>7</v>
      </c>
      <c r="B25" s="1" t="s">
        <v>946</v>
      </c>
      <c r="D25" s="509" t="s">
        <v>452</v>
      </c>
      <c r="E25" s="510">
        <v>811</v>
      </c>
      <c r="F25" s="102">
        <v>100</v>
      </c>
      <c r="G25" s="102">
        <v>542</v>
      </c>
      <c r="H25" s="535">
        <v>169</v>
      </c>
      <c r="I25" s="516">
        <v>534</v>
      </c>
      <c r="J25" s="516">
        <v>87</v>
      </c>
      <c r="K25" s="516">
        <v>310</v>
      </c>
      <c r="L25" s="536">
        <v>137</v>
      </c>
      <c r="M25" s="516">
        <v>277</v>
      </c>
      <c r="N25" s="543">
        <v>13</v>
      </c>
      <c r="O25" s="516">
        <v>232</v>
      </c>
      <c r="P25" s="516">
        <v>32</v>
      </c>
      <c r="Q25" s="236"/>
    </row>
    <row r="26" spans="1:17" ht="9.75" customHeight="1">
      <c r="A26" s="178"/>
      <c r="B26" s="1"/>
      <c r="D26" s="514" t="s">
        <v>453</v>
      </c>
      <c r="E26" s="510">
        <v>532</v>
      </c>
      <c r="F26" s="102">
        <v>43</v>
      </c>
      <c r="G26" s="102">
        <v>442</v>
      </c>
      <c r="H26" s="535">
        <v>47</v>
      </c>
      <c r="I26" s="516">
        <v>277</v>
      </c>
      <c r="J26" s="516">
        <v>30</v>
      </c>
      <c r="K26" s="516">
        <v>220</v>
      </c>
      <c r="L26" s="536">
        <v>27</v>
      </c>
      <c r="M26" s="516">
        <v>255</v>
      </c>
      <c r="N26" s="543">
        <v>13</v>
      </c>
      <c r="O26" s="516">
        <v>222</v>
      </c>
      <c r="P26" s="516">
        <v>20</v>
      </c>
      <c r="Q26" s="236">
        <v>7</v>
      </c>
    </row>
    <row r="27" spans="1:17" ht="9.75" customHeight="1">
      <c r="A27" s="178">
        <v>8</v>
      </c>
      <c r="B27" s="1" t="s">
        <v>947</v>
      </c>
      <c r="D27" s="514" t="s">
        <v>452</v>
      </c>
      <c r="E27" s="510">
        <v>1075</v>
      </c>
      <c r="F27" s="102">
        <v>107</v>
      </c>
      <c r="G27" s="102">
        <v>762</v>
      </c>
      <c r="H27" s="535">
        <v>206</v>
      </c>
      <c r="I27" s="516">
        <v>663</v>
      </c>
      <c r="J27" s="516">
        <v>93</v>
      </c>
      <c r="K27" s="516">
        <v>434</v>
      </c>
      <c r="L27" s="536">
        <v>136</v>
      </c>
      <c r="M27" s="516">
        <v>412</v>
      </c>
      <c r="N27" s="543">
        <v>14</v>
      </c>
      <c r="O27" s="516">
        <v>328</v>
      </c>
      <c r="P27" s="516">
        <v>70</v>
      </c>
      <c r="Q27" s="236"/>
    </row>
    <row r="28" spans="1:17" ht="9.75" customHeight="1">
      <c r="A28" s="178"/>
      <c r="B28" s="1"/>
      <c r="D28" s="514" t="s">
        <v>453</v>
      </c>
      <c r="E28" s="510">
        <v>741</v>
      </c>
      <c r="F28" s="102">
        <v>45</v>
      </c>
      <c r="G28" s="102">
        <v>624</v>
      </c>
      <c r="H28" s="535">
        <v>72</v>
      </c>
      <c r="I28" s="516">
        <v>373</v>
      </c>
      <c r="J28" s="516">
        <v>31</v>
      </c>
      <c r="K28" s="516">
        <v>314</v>
      </c>
      <c r="L28" s="536">
        <v>28</v>
      </c>
      <c r="M28" s="516">
        <v>368</v>
      </c>
      <c r="N28" s="543">
        <v>14</v>
      </c>
      <c r="O28" s="516">
        <v>310</v>
      </c>
      <c r="P28" s="516">
        <v>44</v>
      </c>
      <c r="Q28" s="236">
        <v>8</v>
      </c>
    </row>
    <row r="29" spans="1:17" ht="9.75" customHeight="1">
      <c r="A29" s="178">
        <v>9</v>
      </c>
      <c r="B29" s="1" t="s">
        <v>948</v>
      </c>
      <c r="D29" s="509" t="s">
        <v>452</v>
      </c>
      <c r="E29" s="510">
        <v>1486</v>
      </c>
      <c r="F29" s="102">
        <v>134</v>
      </c>
      <c r="G29" s="102">
        <v>1067</v>
      </c>
      <c r="H29" s="535">
        <v>285</v>
      </c>
      <c r="I29" s="516">
        <v>949</v>
      </c>
      <c r="J29" s="516">
        <v>126</v>
      </c>
      <c r="K29" s="516">
        <v>628</v>
      </c>
      <c r="L29" s="536">
        <v>195</v>
      </c>
      <c r="M29" s="516">
        <v>537</v>
      </c>
      <c r="N29" s="543">
        <v>8</v>
      </c>
      <c r="O29" s="516">
        <v>439</v>
      </c>
      <c r="P29" s="516">
        <v>90</v>
      </c>
      <c r="Q29" s="236"/>
    </row>
    <row r="30" spans="1:17" ht="9.75" customHeight="1">
      <c r="A30" s="178"/>
      <c r="B30" s="1"/>
      <c r="D30" s="509" t="s">
        <v>453</v>
      </c>
      <c r="E30" s="510">
        <v>1036</v>
      </c>
      <c r="F30" s="102">
        <v>36</v>
      </c>
      <c r="G30" s="102">
        <v>899</v>
      </c>
      <c r="H30" s="535">
        <v>101</v>
      </c>
      <c r="I30" s="516">
        <v>545</v>
      </c>
      <c r="J30" s="516">
        <v>28</v>
      </c>
      <c r="K30" s="516">
        <v>476</v>
      </c>
      <c r="L30" s="536">
        <v>41</v>
      </c>
      <c r="M30" s="516">
        <v>491</v>
      </c>
      <c r="N30" s="543">
        <v>8</v>
      </c>
      <c r="O30" s="516">
        <v>423</v>
      </c>
      <c r="P30" s="516">
        <v>60</v>
      </c>
      <c r="Q30" s="544">
        <v>9</v>
      </c>
    </row>
    <row r="31" spans="1:17" ht="9.75" customHeight="1">
      <c r="A31" s="540">
        <v>10</v>
      </c>
      <c r="B31" s="1" t="s">
        <v>949</v>
      </c>
      <c r="D31" s="509" t="s">
        <v>452</v>
      </c>
      <c r="E31" s="510">
        <v>1934</v>
      </c>
      <c r="F31" s="102">
        <v>169</v>
      </c>
      <c r="G31" s="102">
        <v>1404</v>
      </c>
      <c r="H31" s="535">
        <v>361</v>
      </c>
      <c r="I31" s="516">
        <v>1221</v>
      </c>
      <c r="J31" s="516">
        <v>155</v>
      </c>
      <c r="K31" s="516">
        <v>843</v>
      </c>
      <c r="L31" s="536">
        <v>223</v>
      </c>
      <c r="M31" s="516">
        <v>713</v>
      </c>
      <c r="N31" s="543">
        <v>14</v>
      </c>
      <c r="O31" s="516">
        <v>561</v>
      </c>
      <c r="P31" s="516">
        <v>138</v>
      </c>
      <c r="Q31" s="236"/>
    </row>
    <row r="32" spans="1:17" ht="9.75" customHeight="1">
      <c r="A32" s="178"/>
      <c r="B32" s="1"/>
      <c r="D32" s="514" t="s">
        <v>453</v>
      </c>
      <c r="E32" s="510">
        <v>1385</v>
      </c>
      <c r="F32" s="102">
        <v>74</v>
      </c>
      <c r="G32" s="102">
        <v>1165</v>
      </c>
      <c r="H32" s="535">
        <v>146</v>
      </c>
      <c r="I32" s="516">
        <v>738</v>
      </c>
      <c r="J32" s="516">
        <v>60</v>
      </c>
      <c r="K32" s="516">
        <v>631</v>
      </c>
      <c r="L32" s="536">
        <v>47</v>
      </c>
      <c r="M32" s="516">
        <v>647</v>
      </c>
      <c r="N32" s="543">
        <v>14</v>
      </c>
      <c r="O32" s="516">
        <v>534</v>
      </c>
      <c r="P32" s="516">
        <v>99</v>
      </c>
      <c r="Q32" s="545">
        <v>10</v>
      </c>
    </row>
    <row r="33" spans="1:17" ht="9.75" customHeight="1">
      <c r="A33" s="540">
        <v>11</v>
      </c>
      <c r="B33" s="1" t="s">
        <v>950</v>
      </c>
      <c r="D33" s="514" t="s">
        <v>452</v>
      </c>
      <c r="E33" s="510">
        <v>2482</v>
      </c>
      <c r="F33" s="102">
        <v>201</v>
      </c>
      <c r="G33" s="102">
        <v>1813</v>
      </c>
      <c r="H33" s="535">
        <v>468</v>
      </c>
      <c r="I33" s="516">
        <v>1608</v>
      </c>
      <c r="J33" s="516">
        <v>190</v>
      </c>
      <c r="K33" s="516">
        <v>1125</v>
      </c>
      <c r="L33" s="536">
        <v>293</v>
      </c>
      <c r="M33" s="516">
        <v>874</v>
      </c>
      <c r="N33" s="543">
        <v>11</v>
      </c>
      <c r="O33" s="516">
        <v>688</v>
      </c>
      <c r="P33" s="516">
        <v>175</v>
      </c>
      <c r="Q33" s="236"/>
    </row>
    <row r="34" spans="1:17" ht="9.75" customHeight="1">
      <c r="A34" s="540"/>
      <c r="B34" s="1"/>
      <c r="D34" s="514" t="s">
        <v>453</v>
      </c>
      <c r="E34" s="510">
        <v>1735</v>
      </c>
      <c r="F34" s="102">
        <v>80</v>
      </c>
      <c r="G34" s="102">
        <v>1477</v>
      </c>
      <c r="H34" s="535">
        <v>178</v>
      </c>
      <c r="I34" s="516">
        <v>953</v>
      </c>
      <c r="J34" s="516">
        <v>70</v>
      </c>
      <c r="K34" s="516">
        <v>825</v>
      </c>
      <c r="L34" s="536">
        <v>58</v>
      </c>
      <c r="M34" s="516">
        <v>782</v>
      </c>
      <c r="N34" s="543">
        <v>10</v>
      </c>
      <c r="O34" s="516">
        <v>652</v>
      </c>
      <c r="P34" s="516">
        <v>120</v>
      </c>
      <c r="Q34" s="545">
        <v>11</v>
      </c>
    </row>
    <row r="35" spans="1:17" ht="9.75" customHeight="1">
      <c r="A35" s="540">
        <v>12</v>
      </c>
      <c r="B35" s="1" t="s">
        <v>951</v>
      </c>
      <c r="D35" s="509" t="s">
        <v>452</v>
      </c>
      <c r="E35" s="510">
        <v>2753</v>
      </c>
      <c r="F35" s="102">
        <v>216</v>
      </c>
      <c r="G35" s="102">
        <v>1964</v>
      </c>
      <c r="H35" s="535">
        <v>573</v>
      </c>
      <c r="I35" s="516">
        <v>1836</v>
      </c>
      <c r="J35" s="516">
        <v>208</v>
      </c>
      <c r="K35" s="516">
        <v>1259</v>
      </c>
      <c r="L35" s="536">
        <v>369</v>
      </c>
      <c r="M35" s="516">
        <v>917</v>
      </c>
      <c r="N35" s="543">
        <v>8</v>
      </c>
      <c r="O35" s="516">
        <v>705</v>
      </c>
      <c r="P35" s="516">
        <v>204</v>
      </c>
      <c r="Q35" s="545"/>
    </row>
    <row r="36" spans="1:17" ht="9.75" customHeight="1">
      <c r="A36" s="540"/>
      <c r="D36" s="509" t="s">
        <v>453</v>
      </c>
      <c r="E36" s="510">
        <v>1911</v>
      </c>
      <c r="F36" s="102">
        <v>94</v>
      </c>
      <c r="G36" s="102">
        <v>1608</v>
      </c>
      <c r="H36" s="535">
        <v>209</v>
      </c>
      <c r="I36" s="516">
        <v>1090</v>
      </c>
      <c r="J36" s="516">
        <v>86</v>
      </c>
      <c r="K36" s="516">
        <v>946</v>
      </c>
      <c r="L36" s="536">
        <v>58</v>
      </c>
      <c r="M36" s="516">
        <v>821</v>
      </c>
      <c r="N36" s="543">
        <v>8</v>
      </c>
      <c r="O36" s="516">
        <v>662</v>
      </c>
      <c r="P36" s="516">
        <v>151</v>
      </c>
      <c r="Q36" s="545">
        <v>12</v>
      </c>
    </row>
    <row r="37" spans="1:17" ht="9.75" customHeight="1">
      <c r="A37" s="540">
        <v>13</v>
      </c>
      <c r="B37" s="1" t="s">
        <v>952</v>
      </c>
      <c r="D37" s="509" t="s">
        <v>452</v>
      </c>
      <c r="E37" s="510">
        <v>2807</v>
      </c>
      <c r="F37" s="102">
        <v>235</v>
      </c>
      <c r="G37" s="102">
        <v>1947</v>
      </c>
      <c r="H37" s="535">
        <v>625</v>
      </c>
      <c r="I37" s="516">
        <v>1906</v>
      </c>
      <c r="J37" s="516">
        <v>228</v>
      </c>
      <c r="K37" s="516">
        <v>1282</v>
      </c>
      <c r="L37" s="536">
        <v>396</v>
      </c>
      <c r="M37" s="516">
        <v>901</v>
      </c>
      <c r="N37" s="543">
        <v>7</v>
      </c>
      <c r="O37" s="516">
        <v>665</v>
      </c>
      <c r="P37" s="516">
        <v>229</v>
      </c>
      <c r="Q37" s="545"/>
    </row>
    <row r="38" spans="1:17" ht="9.75" customHeight="1">
      <c r="A38" s="540"/>
      <c r="B38" s="1"/>
      <c r="D38" s="514" t="s">
        <v>453</v>
      </c>
      <c r="E38" s="510">
        <v>1889</v>
      </c>
      <c r="F38" s="102">
        <v>106</v>
      </c>
      <c r="G38" s="102">
        <v>1559</v>
      </c>
      <c r="H38" s="535">
        <v>224</v>
      </c>
      <c r="I38" s="516">
        <v>1097</v>
      </c>
      <c r="J38" s="516">
        <v>100</v>
      </c>
      <c r="K38" s="516">
        <v>926</v>
      </c>
      <c r="L38" s="536">
        <v>71</v>
      </c>
      <c r="M38" s="516">
        <v>792</v>
      </c>
      <c r="N38" s="543">
        <v>6</v>
      </c>
      <c r="O38" s="516">
        <v>633</v>
      </c>
      <c r="P38" s="516">
        <v>153</v>
      </c>
      <c r="Q38" s="545">
        <v>13</v>
      </c>
    </row>
    <row r="39" spans="1:17" ht="9.75" customHeight="1">
      <c r="A39" s="540">
        <v>14</v>
      </c>
      <c r="B39" s="1" t="s">
        <v>953</v>
      </c>
      <c r="D39" s="514" t="s">
        <v>452</v>
      </c>
      <c r="E39" s="510">
        <v>2902</v>
      </c>
      <c r="F39" s="102">
        <v>207</v>
      </c>
      <c r="G39" s="102">
        <v>2070</v>
      </c>
      <c r="H39" s="535">
        <v>625</v>
      </c>
      <c r="I39" s="516">
        <v>1928</v>
      </c>
      <c r="J39" s="516">
        <v>206</v>
      </c>
      <c r="K39" s="516">
        <v>1361</v>
      </c>
      <c r="L39" s="536">
        <v>361</v>
      </c>
      <c r="M39" s="516">
        <v>974</v>
      </c>
      <c r="N39" s="543">
        <v>1</v>
      </c>
      <c r="O39" s="516">
        <v>709</v>
      </c>
      <c r="P39" s="516">
        <v>264</v>
      </c>
      <c r="Q39" s="545"/>
    </row>
    <row r="40" spans="1:17" ht="9.75" customHeight="1">
      <c r="A40" s="540"/>
      <c r="B40" s="1"/>
      <c r="D40" s="514" t="s">
        <v>453</v>
      </c>
      <c r="E40" s="510">
        <v>1972</v>
      </c>
      <c r="F40" s="102">
        <v>85</v>
      </c>
      <c r="G40" s="102">
        <v>1648</v>
      </c>
      <c r="H40" s="535">
        <v>239</v>
      </c>
      <c r="I40" s="516">
        <v>1121</v>
      </c>
      <c r="J40" s="516">
        <v>84</v>
      </c>
      <c r="K40" s="516">
        <v>991</v>
      </c>
      <c r="L40" s="536">
        <v>46</v>
      </c>
      <c r="M40" s="516">
        <v>851</v>
      </c>
      <c r="N40" s="543">
        <v>1</v>
      </c>
      <c r="O40" s="516">
        <v>657</v>
      </c>
      <c r="P40" s="516">
        <v>193</v>
      </c>
      <c r="Q40" s="545">
        <v>14</v>
      </c>
    </row>
    <row r="41" spans="1:17" ht="9.75" customHeight="1">
      <c r="A41" s="540">
        <v>15</v>
      </c>
      <c r="B41" s="1" t="s">
        <v>954</v>
      </c>
      <c r="D41" s="509" t="s">
        <v>452</v>
      </c>
      <c r="E41" s="510">
        <v>3143</v>
      </c>
      <c r="F41" s="102">
        <v>247</v>
      </c>
      <c r="G41" s="102">
        <v>2168</v>
      </c>
      <c r="H41" s="535">
        <v>728</v>
      </c>
      <c r="I41" s="516">
        <v>2110</v>
      </c>
      <c r="J41" s="516">
        <v>242</v>
      </c>
      <c r="K41" s="516">
        <v>1414</v>
      </c>
      <c r="L41" s="536">
        <v>454</v>
      </c>
      <c r="M41" s="516">
        <v>1033</v>
      </c>
      <c r="N41" s="543">
        <v>5</v>
      </c>
      <c r="O41" s="516">
        <v>754</v>
      </c>
      <c r="P41" s="516">
        <v>274</v>
      </c>
      <c r="Q41" s="545"/>
    </row>
    <row r="42" spans="1:17" ht="9.75" customHeight="1">
      <c r="A42" s="540"/>
      <c r="B42" s="1"/>
      <c r="D42" s="509" t="s">
        <v>453</v>
      </c>
      <c r="E42" s="510">
        <v>2084</v>
      </c>
      <c r="F42" s="102">
        <v>119</v>
      </c>
      <c r="G42" s="102">
        <v>1731</v>
      </c>
      <c r="H42" s="535">
        <v>234</v>
      </c>
      <c r="I42" s="516">
        <v>1199</v>
      </c>
      <c r="J42" s="516">
        <v>116</v>
      </c>
      <c r="K42" s="516">
        <v>1024</v>
      </c>
      <c r="L42" s="536">
        <v>59</v>
      </c>
      <c r="M42" s="516">
        <v>885</v>
      </c>
      <c r="N42" s="543">
        <v>3</v>
      </c>
      <c r="O42" s="516">
        <v>707</v>
      </c>
      <c r="P42" s="516">
        <v>175</v>
      </c>
      <c r="Q42" s="545">
        <v>15</v>
      </c>
    </row>
    <row r="43" spans="1:17" ht="9.75" customHeight="1">
      <c r="A43" s="540">
        <v>16</v>
      </c>
      <c r="B43" s="1" t="s">
        <v>955</v>
      </c>
      <c r="D43" s="509" t="s">
        <v>452</v>
      </c>
      <c r="E43" s="510">
        <v>3184</v>
      </c>
      <c r="F43" s="102">
        <v>241</v>
      </c>
      <c r="G43" s="102">
        <v>2139</v>
      </c>
      <c r="H43" s="535">
        <v>804</v>
      </c>
      <c r="I43" s="516">
        <v>2140</v>
      </c>
      <c r="J43" s="516">
        <v>239</v>
      </c>
      <c r="K43" s="516">
        <v>1444</v>
      </c>
      <c r="L43" s="536">
        <v>457</v>
      </c>
      <c r="M43" s="516">
        <v>1044</v>
      </c>
      <c r="N43" s="543">
        <v>2</v>
      </c>
      <c r="O43" s="516">
        <v>695</v>
      </c>
      <c r="P43" s="516">
        <v>347</v>
      </c>
      <c r="Q43" s="545"/>
    </row>
    <row r="44" spans="1:17" ht="9.75" customHeight="1">
      <c r="A44" s="540"/>
      <c r="B44" s="1"/>
      <c r="D44" s="509" t="s">
        <v>453</v>
      </c>
      <c r="E44" s="510">
        <v>2029</v>
      </c>
      <c r="F44" s="102">
        <v>102</v>
      </c>
      <c r="G44" s="102">
        <v>1656</v>
      </c>
      <c r="H44" s="535">
        <v>271</v>
      </c>
      <c r="I44" s="516">
        <v>1170</v>
      </c>
      <c r="J44" s="516">
        <v>100</v>
      </c>
      <c r="K44" s="516">
        <v>1013</v>
      </c>
      <c r="L44" s="536">
        <v>57</v>
      </c>
      <c r="M44" s="516">
        <v>859</v>
      </c>
      <c r="N44" s="543">
        <v>2</v>
      </c>
      <c r="O44" s="516">
        <v>643</v>
      </c>
      <c r="P44" s="516">
        <v>214</v>
      </c>
      <c r="Q44" s="545">
        <v>16</v>
      </c>
    </row>
    <row r="45" spans="1:17" ht="9.75" customHeight="1">
      <c r="A45" s="540">
        <v>17</v>
      </c>
      <c r="B45" s="1" t="s">
        <v>956</v>
      </c>
      <c r="D45" s="509" t="s">
        <v>452</v>
      </c>
      <c r="E45" s="510">
        <v>3160</v>
      </c>
      <c r="F45" s="102">
        <v>230</v>
      </c>
      <c r="G45" s="102">
        <v>2121</v>
      </c>
      <c r="H45" s="535">
        <v>809</v>
      </c>
      <c r="I45" s="516">
        <v>2108</v>
      </c>
      <c r="J45" s="516">
        <v>229</v>
      </c>
      <c r="K45" s="516">
        <v>1442</v>
      </c>
      <c r="L45" s="536">
        <v>437</v>
      </c>
      <c r="M45" s="516">
        <v>1052</v>
      </c>
      <c r="N45" s="543">
        <v>1</v>
      </c>
      <c r="O45" s="516">
        <v>679</v>
      </c>
      <c r="P45" s="516">
        <v>372</v>
      </c>
      <c r="Q45" s="545"/>
    </row>
    <row r="46" spans="1:17" ht="9.75" customHeight="1">
      <c r="A46" s="540"/>
      <c r="B46" s="1"/>
      <c r="D46" s="509" t="s">
        <v>453</v>
      </c>
      <c r="E46" s="510">
        <v>1979</v>
      </c>
      <c r="F46" s="102">
        <v>92</v>
      </c>
      <c r="G46" s="102">
        <v>1609</v>
      </c>
      <c r="H46" s="535">
        <v>278</v>
      </c>
      <c r="I46" s="516">
        <v>1148</v>
      </c>
      <c r="J46" s="516">
        <v>91</v>
      </c>
      <c r="K46" s="516">
        <v>982</v>
      </c>
      <c r="L46" s="536">
        <v>75</v>
      </c>
      <c r="M46" s="516">
        <v>831</v>
      </c>
      <c r="N46" s="543">
        <v>1</v>
      </c>
      <c r="O46" s="516">
        <v>627</v>
      </c>
      <c r="P46" s="516">
        <v>203</v>
      </c>
      <c r="Q46" s="545">
        <v>17</v>
      </c>
    </row>
    <row r="47" spans="1:17" ht="9.75" customHeight="1">
      <c r="A47" s="540">
        <v>18</v>
      </c>
      <c r="B47" s="1" t="s">
        <v>957</v>
      </c>
      <c r="D47" s="509" t="s">
        <v>452</v>
      </c>
      <c r="E47" s="510">
        <v>2784</v>
      </c>
      <c r="F47" s="102">
        <v>179</v>
      </c>
      <c r="G47" s="102">
        <v>1849</v>
      </c>
      <c r="H47" s="535">
        <v>756</v>
      </c>
      <c r="I47" s="516">
        <v>1820</v>
      </c>
      <c r="J47" s="516">
        <v>176</v>
      </c>
      <c r="K47" s="516">
        <v>1233</v>
      </c>
      <c r="L47" s="536">
        <v>411</v>
      </c>
      <c r="M47" s="516">
        <v>964</v>
      </c>
      <c r="N47" s="543">
        <v>3</v>
      </c>
      <c r="O47" s="516">
        <v>616</v>
      </c>
      <c r="P47" s="516">
        <v>345</v>
      </c>
      <c r="Q47" s="545"/>
    </row>
    <row r="48" spans="1:17" ht="9.75" customHeight="1">
      <c r="A48" s="540"/>
      <c r="B48" s="1"/>
      <c r="D48" s="514" t="s">
        <v>453</v>
      </c>
      <c r="E48" s="510">
        <v>1668</v>
      </c>
      <c r="F48" s="102">
        <v>65</v>
      </c>
      <c r="G48" s="102">
        <v>1364</v>
      </c>
      <c r="H48" s="535">
        <v>239</v>
      </c>
      <c r="I48" s="516">
        <v>913</v>
      </c>
      <c r="J48" s="516">
        <v>62</v>
      </c>
      <c r="K48" s="516">
        <v>799</v>
      </c>
      <c r="L48" s="536">
        <v>52</v>
      </c>
      <c r="M48" s="516">
        <v>755</v>
      </c>
      <c r="N48" s="543">
        <v>3</v>
      </c>
      <c r="O48" s="516">
        <v>565</v>
      </c>
      <c r="P48" s="516">
        <v>187</v>
      </c>
      <c r="Q48" s="545">
        <v>18</v>
      </c>
    </row>
    <row r="49" spans="1:17" ht="9.75" customHeight="1">
      <c r="A49" s="540">
        <v>19</v>
      </c>
      <c r="B49" s="1" t="s">
        <v>958</v>
      </c>
      <c r="D49" s="514" t="s">
        <v>452</v>
      </c>
      <c r="E49" s="510">
        <v>2416</v>
      </c>
      <c r="F49" s="102">
        <v>129</v>
      </c>
      <c r="G49" s="102">
        <v>1607</v>
      </c>
      <c r="H49" s="535">
        <v>680</v>
      </c>
      <c r="I49" s="516">
        <v>1287</v>
      </c>
      <c r="J49" s="516">
        <v>117</v>
      </c>
      <c r="K49" s="516">
        <v>873</v>
      </c>
      <c r="L49" s="536">
        <v>297</v>
      </c>
      <c r="M49" s="516">
        <v>1129</v>
      </c>
      <c r="N49" s="543">
        <v>12</v>
      </c>
      <c r="O49" s="516">
        <v>734</v>
      </c>
      <c r="P49" s="516">
        <v>383</v>
      </c>
      <c r="Q49" s="545"/>
    </row>
    <row r="50" spans="1:17" ht="9.75" customHeight="1">
      <c r="A50" s="540"/>
      <c r="D50" s="514" t="s">
        <v>453</v>
      </c>
      <c r="E50" s="510">
        <v>1479</v>
      </c>
      <c r="F50" s="102">
        <v>55</v>
      </c>
      <c r="G50" s="102">
        <v>1200</v>
      </c>
      <c r="H50" s="535">
        <v>224</v>
      </c>
      <c r="I50" s="516">
        <v>645</v>
      </c>
      <c r="J50" s="516">
        <v>44</v>
      </c>
      <c r="K50" s="516">
        <v>564</v>
      </c>
      <c r="L50" s="536">
        <v>37</v>
      </c>
      <c r="M50" s="516">
        <v>834</v>
      </c>
      <c r="N50" s="543">
        <v>11</v>
      </c>
      <c r="O50" s="516">
        <v>636</v>
      </c>
      <c r="P50" s="516">
        <v>187</v>
      </c>
      <c r="Q50" s="545">
        <v>19</v>
      </c>
    </row>
    <row r="51" spans="1:17" ht="9.75" customHeight="1">
      <c r="A51" s="540">
        <v>20</v>
      </c>
      <c r="B51" s="1" t="s">
        <v>959</v>
      </c>
      <c r="D51" s="509" t="s">
        <v>452</v>
      </c>
      <c r="E51" s="510">
        <v>2044</v>
      </c>
      <c r="F51" s="102">
        <v>79</v>
      </c>
      <c r="G51" s="102">
        <v>1399</v>
      </c>
      <c r="H51" s="535">
        <v>566</v>
      </c>
      <c r="I51" s="516">
        <v>880</v>
      </c>
      <c r="J51" s="516">
        <v>63</v>
      </c>
      <c r="K51" s="516">
        <v>584</v>
      </c>
      <c r="L51" s="536">
        <v>233</v>
      </c>
      <c r="M51" s="516">
        <v>1164</v>
      </c>
      <c r="N51" s="543">
        <v>16</v>
      </c>
      <c r="O51" s="516">
        <v>815</v>
      </c>
      <c r="P51" s="516">
        <v>333</v>
      </c>
      <c r="Q51" s="545"/>
    </row>
    <row r="52" spans="1:17" ht="9.75" customHeight="1">
      <c r="A52" s="540"/>
      <c r="B52" s="1"/>
      <c r="D52" s="509" t="s">
        <v>453</v>
      </c>
      <c r="E52" s="510">
        <v>1246</v>
      </c>
      <c r="F52" s="102">
        <v>24</v>
      </c>
      <c r="G52" s="102">
        <v>1056</v>
      </c>
      <c r="H52" s="535">
        <v>166</v>
      </c>
      <c r="I52" s="516">
        <v>408</v>
      </c>
      <c r="J52" s="516">
        <v>14</v>
      </c>
      <c r="K52" s="516">
        <v>364</v>
      </c>
      <c r="L52" s="536">
        <v>30</v>
      </c>
      <c r="M52" s="516">
        <v>838</v>
      </c>
      <c r="N52" s="543">
        <v>10</v>
      </c>
      <c r="O52" s="516">
        <v>692</v>
      </c>
      <c r="P52" s="516">
        <v>136</v>
      </c>
      <c r="Q52" s="545">
        <v>20</v>
      </c>
    </row>
    <row r="53" spans="1:17" ht="9.75" customHeight="1">
      <c r="A53" s="540">
        <v>21</v>
      </c>
      <c r="B53" s="1" t="s">
        <v>960</v>
      </c>
      <c r="D53" s="509" t="s">
        <v>452</v>
      </c>
      <c r="E53" s="510">
        <v>2226</v>
      </c>
      <c r="F53" s="102">
        <v>86</v>
      </c>
      <c r="G53" s="102">
        <v>1607</v>
      </c>
      <c r="H53" s="535">
        <v>533</v>
      </c>
      <c r="I53" s="516">
        <v>808</v>
      </c>
      <c r="J53" s="516">
        <v>68</v>
      </c>
      <c r="K53" s="516">
        <v>521</v>
      </c>
      <c r="L53" s="536">
        <v>219</v>
      </c>
      <c r="M53" s="516">
        <v>1418</v>
      </c>
      <c r="N53" s="543">
        <v>18</v>
      </c>
      <c r="O53" s="516">
        <v>1086</v>
      </c>
      <c r="P53" s="516">
        <v>314</v>
      </c>
      <c r="Q53" s="545"/>
    </row>
    <row r="54" spans="1:17" ht="9.75" customHeight="1">
      <c r="A54" s="540"/>
      <c r="B54" s="1"/>
      <c r="D54" s="509" t="s">
        <v>453</v>
      </c>
      <c r="E54" s="510">
        <v>1269</v>
      </c>
      <c r="F54" s="102">
        <v>31</v>
      </c>
      <c r="G54" s="102">
        <v>1114</v>
      </c>
      <c r="H54" s="535">
        <v>124</v>
      </c>
      <c r="I54" s="516">
        <v>297</v>
      </c>
      <c r="J54" s="516">
        <v>15</v>
      </c>
      <c r="K54" s="516">
        <v>259</v>
      </c>
      <c r="L54" s="536">
        <v>23</v>
      </c>
      <c r="M54" s="516">
        <v>972</v>
      </c>
      <c r="N54" s="543">
        <v>16</v>
      </c>
      <c r="O54" s="516">
        <v>855</v>
      </c>
      <c r="P54" s="516">
        <v>101</v>
      </c>
      <c r="Q54" s="545">
        <v>21</v>
      </c>
    </row>
    <row r="55" spans="1:17" ht="9.75" customHeight="1">
      <c r="A55" s="540">
        <v>22</v>
      </c>
      <c r="B55" s="1" t="s">
        <v>961</v>
      </c>
      <c r="D55" s="509" t="s">
        <v>452</v>
      </c>
      <c r="E55" s="510">
        <v>975</v>
      </c>
      <c r="F55" s="102">
        <v>55</v>
      </c>
      <c r="G55" s="102">
        <v>686</v>
      </c>
      <c r="H55" s="535">
        <v>234</v>
      </c>
      <c r="I55" s="516">
        <v>393</v>
      </c>
      <c r="J55" s="516">
        <v>39</v>
      </c>
      <c r="K55" s="516">
        <v>250</v>
      </c>
      <c r="L55" s="536">
        <v>104</v>
      </c>
      <c r="M55" s="516">
        <v>582</v>
      </c>
      <c r="N55" s="543">
        <v>16</v>
      </c>
      <c r="O55" s="516">
        <v>436</v>
      </c>
      <c r="P55" s="516">
        <v>130</v>
      </c>
      <c r="Q55" s="545"/>
    </row>
    <row r="56" spans="1:17" ht="9.75" customHeight="1">
      <c r="A56" s="540"/>
      <c r="B56" s="1"/>
      <c r="D56" s="514" t="s">
        <v>453</v>
      </c>
      <c r="E56" s="510">
        <v>342</v>
      </c>
      <c r="F56" s="102">
        <v>17</v>
      </c>
      <c r="G56" s="102">
        <v>297</v>
      </c>
      <c r="H56" s="535">
        <v>28</v>
      </c>
      <c r="I56" s="516">
        <v>91</v>
      </c>
      <c r="J56" s="102">
        <v>9</v>
      </c>
      <c r="K56" s="102">
        <v>77</v>
      </c>
      <c r="L56" s="102">
        <v>5</v>
      </c>
      <c r="M56" s="102">
        <v>251</v>
      </c>
      <c r="N56" s="543">
        <v>8</v>
      </c>
      <c r="O56" s="516">
        <v>220</v>
      </c>
      <c r="P56" s="516">
        <v>23</v>
      </c>
      <c r="Q56" s="545">
        <v>22</v>
      </c>
    </row>
    <row r="57" spans="1:17" ht="9.75" customHeight="1">
      <c r="A57" s="540">
        <v>23</v>
      </c>
      <c r="B57" s="1" t="s">
        <v>962</v>
      </c>
      <c r="D57" s="514" t="s">
        <v>452</v>
      </c>
      <c r="E57" s="510">
        <v>274</v>
      </c>
      <c r="F57" s="102">
        <v>24</v>
      </c>
      <c r="G57" s="102">
        <v>181</v>
      </c>
      <c r="H57" s="535">
        <v>69</v>
      </c>
      <c r="I57" s="516">
        <v>177</v>
      </c>
      <c r="J57" s="102">
        <v>21</v>
      </c>
      <c r="K57" s="102">
        <v>117</v>
      </c>
      <c r="L57" s="102">
        <v>39</v>
      </c>
      <c r="M57" s="102">
        <v>97</v>
      </c>
      <c r="N57" s="543">
        <v>3</v>
      </c>
      <c r="O57" s="516">
        <v>64</v>
      </c>
      <c r="P57" s="516">
        <v>30</v>
      </c>
      <c r="Q57" s="545"/>
    </row>
    <row r="58" spans="1:17" ht="9.75" customHeight="1">
      <c r="A58" s="540"/>
      <c r="B58" s="1"/>
      <c r="D58" s="514" t="s">
        <v>453</v>
      </c>
      <c r="E58" s="510">
        <v>37</v>
      </c>
      <c r="F58" s="102">
        <v>2</v>
      </c>
      <c r="G58" s="102">
        <v>31</v>
      </c>
      <c r="H58" s="535">
        <v>4</v>
      </c>
      <c r="I58" s="516">
        <v>23</v>
      </c>
      <c r="J58" s="102">
        <v>2</v>
      </c>
      <c r="K58" s="102">
        <v>19</v>
      </c>
      <c r="L58" s="102">
        <v>2</v>
      </c>
      <c r="M58" s="102">
        <v>14</v>
      </c>
      <c r="N58" s="537" t="s">
        <v>491</v>
      </c>
      <c r="O58" s="516">
        <v>12</v>
      </c>
      <c r="P58" s="516">
        <v>2</v>
      </c>
      <c r="Q58" s="545">
        <v>23</v>
      </c>
    </row>
    <row r="59" spans="1:17" ht="9.75" customHeight="1">
      <c r="A59" s="540"/>
      <c r="B59" s="1"/>
      <c r="D59" s="514"/>
      <c r="E59" s="510"/>
      <c r="F59" s="102"/>
      <c r="G59" s="102"/>
      <c r="H59" s="102"/>
      <c r="I59" s="294"/>
      <c r="J59" s="294"/>
      <c r="K59" s="294"/>
      <c r="L59" s="546"/>
      <c r="M59" s="546"/>
      <c r="N59" s="494"/>
      <c r="O59" s="516"/>
      <c r="P59" s="538"/>
      <c r="Q59" s="545"/>
    </row>
    <row r="60" spans="1:17" ht="9.75" customHeight="1">
      <c r="A60" s="547">
        <v>24</v>
      </c>
      <c r="B60" s="81" t="s">
        <v>963</v>
      </c>
      <c r="C60" s="67"/>
      <c r="D60" s="548" t="s">
        <v>452</v>
      </c>
      <c r="E60" s="549">
        <v>39468</v>
      </c>
      <c r="F60" s="550">
        <v>2993</v>
      </c>
      <c r="G60" s="550">
        <v>27513</v>
      </c>
      <c r="H60" s="551">
        <v>8962</v>
      </c>
      <c r="I60" s="474">
        <v>24745</v>
      </c>
      <c r="J60" s="474">
        <v>2827</v>
      </c>
      <c r="K60" s="474">
        <v>16824</v>
      </c>
      <c r="L60" s="552">
        <v>5094</v>
      </c>
      <c r="M60" s="474">
        <v>14723</v>
      </c>
      <c r="N60" s="494">
        <v>166</v>
      </c>
      <c r="O60" s="474">
        <v>10689</v>
      </c>
      <c r="P60" s="474">
        <v>3868</v>
      </c>
      <c r="Q60" s="545"/>
    </row>
    <row r="61" spans="1:17" ht="9.75" customHeight="1">
      <c r="A61" s="554"/>
      <c r="B61" s="81"/>
      <c r="C61" s="67"/>
      <c r="D61" s="548" t="s">
        <v>453</v>
      </c>
      <c r="E61" s="549">
        <v>25395</v>
      </c>
      <c r="F61" s="550">
        <v>1281</v>
      </c>
      <c r="G61" s="550">
        <v>21208</v>
      </c>
      <c r="H61" s="551">
        <v>2906</v>
      </c>
      <c r="I61" s="474">
        <v>13667</v>
      </c>
      <c r="J61" s="474">
        <v>1139</v>
      </c>
      <c r="K61" s="474">
        <v>11726</v>
      </c>
      <c r="L61" s="552">
        <v>802</v>
      </c>
      <c r="M61" s="474">
        <v>11728</v>
      </c>
      <c r="N61" s="494">
        <v>142</v>
      </c>
      <c r="O61" s="474">
        <v>9482</v>
      </c>
      <c r="P61" s="474">
        <v>2104</v>
      </c>
      <c r="Q61" s="555">
        <v>24</v>
      </c>
    </row>
  </sheetData>
  <mergeCells count="1">
    <mergeCell ref="A4:H4"/>
  </mergeCells>
  <printOptions/>
  <pageMargins left="0.5905511811023623" right="0.5905511811023623" top="0.3937007874015748" bottom="0.7874015748031497" header="0.5118110236220472" footer="0.5118110236220472"/>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Q61"/>
  <sheetViews>
    <sheetView workbookViewId="0" topLeftCell="A1">
      <selection activeCell="C18" sqref="C18"/>
    </sheetView>
  </sheetViews>
  <sheetFormatPr defaultColWidth="11.421875" defaultRowHeight="12.75"/>
  <cols>
    <col min="1" max="1" width="5.00390625" style="0" customWidth="1"/>
    <col min="3" max="3" width="16.57421875" style="0" customWidth="1"/>
    <col min="4" max="4" width="3.00390625" style="0" customWidth="1"/>
    <col min="11" max="16" width="10.7109375" style="0" customWidth="1"/>
    <col min="17" max="17" width="5.00390625" style="0" customWidth="1"/>
  </cols>
  <sheetData>
    <row r="1" spans="1:17" ht="9.75" customHeight="1">
      <c r="A1" s="4" t="str">
        <f>"- 46 -"</f>
        <v>- 46 -</v>
      </c>
      <c r="B1" s="54"/>
      <c r="C1" s="4"/>
      <c r="D1" s="4"/>
      <c r="E1" s="4"/>
      <c r="F1" s="4"/>
      <c r="G1" s="4"/>
      <c r="H1" s="4"/>
      <c r="I1" s="4" t="str">
        <f>"- 47 -"</f>
        <v>- 47 -</v>
      </c>
      <c r="J1" s="4"/>
      <c r="K1" s="4"/>
      <c r="L1" s="4"/>
      <c r="M1" s="4"/>
      <c r="N1" s="4"/>
      <c r="O1" s="4"/>
      <c r="P1" s="4"/>
      <c r="Q1" s="54"/>
    </row>
    <row r="2" spans="2:16" ht="9.75" customHeight="1">
      <c r="B2" s="1"/>
      <c r="C2" s="1"/>
      <c r="D2" s="5"/>
      <c r="E2" s="1"/>
      <c r="F2" s="1"/>
      <c r="G2" s="1"/>
      <c r="H2" s="1"/>
      <c r="I2" s="1"/>
      <c r="J2" s="1"/>
      <c r="K2" s="1"/>
      <c r="L2" s="1"/>
      <c r="M2" s="1"/>
      <c r="N2" s="1"/>
      <c r="O2" s="1"/>
      <c r="P2" s="1"/>
    </row>
    <row r="3" spans="2:16" ht="9.75" customHeight="1">
      <c r="B3" s="1"/>
      <c r="C3" s="1"/>
      <c r="D3" s="5"/>
      <c r="E3" s="1"/>
      <c r="F3" s="1"/>
      <c r="G3" s="1"/>
      <c r="H3" s="1"/>
      <c r="I3" s="1"/>
      <c r="J3" s="1"/>
      <c r="K3" s="1"/>
      <c r="L3" s="1"/>
      <c r="M3" s="1"/>
      <c r="N3" s="1"/>
      <c r="O3" s="1"/>
      <c r="P3" s="1"/>
    </row>
    <row r="4" spans="1:16" ht="12.75">
      <c r="A4" s="716" t="s">
        <v>967</v>
      </c>
      <c r="B4" s="716"/>
      <c r="C4" s="716"/>
      <c r="D4" s="716"/>
      <c r="E4" s="716"/>
      <c r="F4" s="716"/>
      <c r="G4" s="716"/>
      <c r="H4" s="716"/>
      <c r="I4" s="106" t="s">
        <v>965</v>
      </c>
      <c r="K4" s="106"/>
      <c r="L4" s="106"/>
      <c r="M4" s="106"/>
      <c r="N4" s="106"/>
      <c r="O4" s="106"/>
      <c r="P4" s="106"/>
    </row>
    <row r="5" spans="2:16" ht="9.75" customHeight="1">
      <c r="B5" s="1"/>
      <c r="C5" s="1"/>
      <c r="D5" s="5"/>
      <c r="E5" s="1"/>
      <c r="F5" s="1"/>
      <c r="G5" s="1"/>
      <c r="H5" s="1"/>
      <c r="I5" s="1"/>
      <c r="J5" s="1"/>
      <c r="K5" s="1"/>
      <c r="L5" s="1"/>
      <c r="M5" s="1"/>
      <c r="N5" s="1"/>
      <c r="O5" s="1"/>
      <c r="P5" s="1"/>
    </row>
    <row r="6" spans="1:17" ht="9.75" customHeight="1" thickBot="1">
      <c r="A6" s="230"/>
      <c r="B6" s="23"/>
      <c r="C6" s="23"/>
      <c r="D6" s="174"/>
      <c r="E6" s="23"/>
      <c r="F6" s="23"/>
      <c r="G6" s="23"/>
      <c r="H6" s="23"/>
      <c r="I6" s="23"/>
      <c r="J6" s="23"/>
      <c r="K6" s="23"/>
      <c r="L6" s="23"/>
      <c r="M6" s="23"/>
      <c r="N6" s="23"/>
      <c r="O6" s="23"/>
      <c r="P6" s="23"/>
      <c r="Q6" s="230"/>
    </row>
    <row r="7" spans="1:17" ht="9.75" customHeight="1">
      <c r="A7" s="531"/>
      <c r="B7" s="27" t="s">
        <v>936</v>
      </c>
      <c r="C7" s="27"/>
      <c r="D7" s="68"/>
      <c r="E7" s="123"/>
      <c r="F7" s="27"/>
      <c r="G7" s="27"/>
      <c r="H7" s="27"/>
      <c r="I7" s="24"/>
      <c r="J7" s="24"/>
      <c r="K7" s="24"/>
      <c r="L7" s="143"/>
      <c r="M7" s="24"/>
      <c r="N7" s="24"/>
      <c r="O7" s="24"/>
      <c r="P7" s="24"/>
      <c r="Q7" s="532"/>
    </row>
    <row r="8" spans="1:17" ht="9.75" customHeight="1">
      <c r="A8" s="231"/>
      <c r="B8" s="4" t="s">
        <v>937</v>
      </c>
      <c r="C8" s="4"/>
      <c r="D8" s="71"/>
      <c r="E8" s="145"/>
      <c r="F8" s="29"/>
      <c r="G8" s="29"/>
      <c r="H8" s="29"/>
      <c r="I8" s="29"/>
      <c r="J8" s="29"/>
      <c r="K8" s="29"/>
      <c r="L8" s="42"/>
      <c r="M8" s="29"/>
      <c r="N8" s="29"/>
      <c r="O8" s="29"/>
      <c r="P8" s="29"/>
      <c r="Q8" s="234"/>
    </row>
    <row r="9" spans="1:17" ht="9.75" customHeight="1">
      <c r="A9" s="231"/>
      <c r="B9" s="72" t="s">
        <v>938</v>
      </c>
      <c r="C9" s="4"/>
      <c r="D9" s="71"/>
      <c r="E9" s="50"/>
      <c r="F9" s="44"/>
      <c r="G9" s="50"/>
      <c r="H9" s="99"/>
      <c r="I9" s="50"/>
      <c r="J9" s="44"/>
      <c r="K9" s="50"/>
      <c r="L9" s="44"/>
      <c r="M9" s="50"/>
      <c r="N9" s="30"/>
      <c r="O9" s="50"/>
      <c r="P9" s="30"/>
      <c r="Q9" s="234"/>
    </row>
    <row r="10" spans="1:17" ht="9.75" customHeight="1">
      <c r="A10" s="231"/>
      <c r="C10" s="533" t="s">
        <v>939</v>
      </c>
      <c r="D10" s="71"/>
      <c r="E10" s="50"/>
      <c r="F10" s="148"/>
      <c r="G10" s="50"/>
      <c r="H10" s="236"/>
      <c r="I10" s="50"/>
      <c r="J10" s="148"/>
      <c r="K10" s="50"/>
      <c r="L10" s="148"/>
      <c r="M10" s="50"/>
      <c r="N10" s="208"/>
      <c r="O10" s="50"/>
      <c r="P10" s="208"/>
      <c r="Q10" s="234"/>
    </row>
    <row r="11" spans="1:17" ht="9.75" customHeight="1" thickBot="1">
      <c r="A11" s="231"/>
      <c r="C11" s="272" t="s">
        <v>447</v>
      </c>
      <c r="D11" s="71"/>
      <c r="E11" s="50"/>
      <c r="F11" s="32"/>
      <c r="G11" s="50"/>
      <c r="H11" s="33"/>
      <c r="I11" s="50"/>
      <c r="J11" s="32"/>
      <c r="K11" s="50"/>
      <c r="L11" s="48"/>
      <c r="M11" s="50"/>
      <c r="N11" s="32"/>
      <c r="O11" s="50"/>
      <c r="P11" s="32"/>
      <c r="Q11" s="234"/>
    </row>
    <row r="12" spans="1:17" ht="9.75" customHeight="1">
      <c r="A12" s="531"/>
      <c r="B12" s="34"/>
      <c r="C12" s="34"/>
      <c r="D12" s="176"/>
      <c r="E12" s="34"/>
      <c r="F12" s="34"/>
      <c r="G12" s="34"/>
      <c r="H12" s="34"/>
      <c r="I12" s="34"/>
      <c r="J12" s="34"/>
      <c r="K12" s="34"/>
      <c r="L12" s="34"/>
      <c r="M12" s="34"/>
      <c r="N12" s="34"/>
      <c r="O12" s="34"/>
      <c r="P12" s="34"/>
      <c r="Q12" s="534"/>
    </row>
    <row r="13" spans="1:17" ht="9.75" customHeight="1">
      <c r="A13" s="178">
        <v>1</v>
      </c>
      <c r="B13" s="118" t="s">
        <v>940</v>
      </c>
      <c r="C13" s="118"/>
      <c r="D13" s="514" t="s">
        <v>452</v>
      </c>
      <c r="E13" s="556">
        <v>84</v>
      </c>
      <c r="F13" s="557" t="s">
        <v>491</v>
      </c>
      <c r="G13" s="556">
        <v>17</v>
      </c>
      <c r="H13" s="556">
        <v>67</v>
      </c>
      <c r="I13" s="556">
        <v>84</v>
      </c>
      <c r="J13" s="557" t="s">
        <v>491</v>
      </c>
      <c r="K13" s="516">
        <v>17</v>
      </c>
      <c r="L13" s="558">
        <v>67</v>
      </c>
      <c r="M13" s="537" t="s">
        <v>491</v>
      </c>
      <c r="N13" s="542" t="s">
        <v>491</v>
      </c>
      <c r="O13" s="537" t="s">
        <v>491</v>
      </c>
      <c r="P13" s="542" t="s">
        <v>491</v>
      </c>
      <c r="Q13" s="234"/>
    </row>
    <row r="14" spans="1:17" ht="9.75" customHeight="1">
      <c r="A14" s="178"/>
      <c r="B14" s="118"/>
      <c r="C14" s="118"/>
      <c r="D14" s="514" t="s">
        <v>453</v>
      </c>
      <c r="E14" s="556">
        <v>18</v>
      </c>
      <c r="F14" s="557" t="s">
        <v>491</v>
      </c>
      <c r="G14" s="556">
        <v>16</v>
      </c>
      <c r="H14" s="556">
        <v>2</v>
      </c>
      <c r="I14" s="556">
        <v>18</v>
      </c>
      <c r="J14" s="557" t="s">
        <v>491</v>
      </c>
      <c r="K14" s="516">
        <v>16</v>
      </c>
      <c r="L14" s="558">
        <v>2</v>
      </c>
      <c r="M14" s="537" t="s">
        <v>491</v>
      </c>
      <c r="N14" s="542" t="s">
        <v>491</v>
      </c>
      <c r="O14" s="537" t="s">
        <v>491</v>
      </c>
      <c r="P14" s="542" t="s">
        <v>491</v>
      </c>
      <c r="Q14" s="236">
        <v>1</v>
      </c>
    </row>
    <row r="15" spans="1:17" ht="9.75" customHeight="1">
      <c r="A15" s="178">
        <v>2</v>
      </c>
      <c r="B15" s="118" t="s">
        <v>941</v>
      </c>
      <c r="C15" s="118"/>
      <c r="D15" s="514" t="s">
        <v>452</v>
      </c>
      <c r="E15" s="556">
        <v>30</v>
      </c>
      <c r="F15" s="557" t="s">
        <v>491</v>
      </c>
      <c r="G15" s="556">
        <v>8</v>
      </c>
      <c r="H15" s="556">
        <v>22</v>
      </c>
      <c r="I15" s="556">
        <v>29</v>
      </c>
      <c r="J15" s="557" t="s">
        <v>491</v>
      </c>
      <c r="K15" s="516">
        <v>8</v>
      </c>
      <c r="L15" s="558">
        <v>21</v>
      </c>
      <c r="M15" s="543">
        <v>1</v>
      </c>
      <c r="N15" s="542" t="s">
        <v>491</v>
      </c>
      <c r="O15" s="537" t="s">
        <v>491</v>
      </c>
      <c r="P15" s="559">
        <v>1</v>
      </c>
      <c r="Q15" s="236"/>
    </row>
    <row r="16" spans="1:17" ht="9.75" customHeight="1">
      <c r="A16" s="178"/>
      <c r="B16" s="118"/>
      <c r="C16" s="118"/>
      <c r="D16" s="514" t="s">
        <v>453</v>
      </c>
      <c r="E16" s="556">
        <v>6</v>
      </c>
      <c r="F16" s="557" t="s">
        <v>491</v>
      </c>
      <c r="G16" s="556">
        <v>5</v>
      </c>
      <c r="H16" s="556">
        <v>1</v>
      </c>
      <c r="I16" s="556">
        <v>5</v>
      </c>
      <c r="J16" s="557" t="s">
        <v>491</v>
      </c>
      <c r="K16" s="516">
        <v>5</v>
      </c>
      <c r="L16" s="439" t="s">
        <v>491</v>
      </c>
      <c r="M16" s="543">
        <v>1</v>
      </c>
      <c r="N16" s="542" t="s">
        <v>491</v>
      </c>
      <c r="O16" s="537" t="s">
        <v>491</v>
      </c>
      <c r="P16" s="559">
        <v>1</v>
      </c>
      <c r="Q16" s="236">
        <v>2</v>
      </c>
    </row>
    <row r="17" spans="1:17" ht="9.75" customHeight="1">
      <c r="A17" s="178">
        <v>3</v>
      </c>
      <c r="B17" s="1" t="s">
        <v>942</v>
      </c>
      <c r="C17" s="1"/>
      <c r="D17" s="509" t="s">
        <v>452</v>
      </c>
      <c r="E17" s="560">
        <v>30</v>
      </c>
      <c r="F17" s="557" t="s">
        <v>491</v>
      </c>
      <c r="G17" s="556">
        <v>15</v>
      </c>
      <c r="H17" s="556">
        <v>15</v>
      </c>
      <c r="I17" s="556">
        <v>30</v>
      </c>
      <c r="J17" s="557" t="s">
        <v>491</v>
      </c>
      <c r="K17" s="516">
        <v>15</v>
      </c>
      <c r="L17" s="558">
        <v>15</v>
      </c>
      <c r="M17" s="537" t="s">
        <v>491</v>
      </c>
      <c r="N17" s="542" t="s">
        <v>491</v>
      </c>
      <c r="O17" s="537" t="s">
        <v>491</v>
      </c>
      <c r="P17" s="542" t="s">
        <v>491</v>
      </c>
      <c r="Q17" s="236"/>
    </row>
    <row r="18" spans="1:17" ht="9.75" customHeight="1">
      <c r="A18" s="178"/>
      <c r="B18" s="1"/>
      <c r="C18" s="1"/>
      <c r="D18" s="509" t="s">
        <v>453</v>
      </c>
      <c r="E18" s="560">
        <v>13</v>
      </c>
      <c r="F18" s="557" t="s">
        <v>491</v>
      </c>
      <c r="G18" s="556">
        <v>13</v>
      </c>
      <c r="H18" s="561" t="s">
        <v>491</v>
      </c>
      <c r="I18" s="556">
        <v>13</v>
      </c>
      <c r="J18" s="557" t="s">
        <v>491</v>
      </c>
      <c r="K18" s="516">
        <v>13</v>
      </c>
      <c r="L18" s="439" t="s">
        <v>491</v>
      </c>
      <c r="M18" s="537" t="s">
        <v>491</v>
      </c>
      <c r="N18" s="542" t="s">
        <v>491</v>
      </c>
      <c r="O18" s="537" t="s">
        <v>491</v>
      </c>
      <c r="P18" s="542" t="s">
        <v>491</v>
      </c>
      <c r="Q18" s="236">
        <v>3</v>
      </c>
    </row>
    <row r="19" spans="1:17" ht="9.75" customHeight="1">
      <c r="A19" s="178">
        <v>4</v>
      </c>
      <c r="B19" s="1" t="s">
        <v>966</v>
      </c>
      <c r="C19" s="1"/>
      <c r="D19" s="509" t="s">
        <v>452</v>
      </c>
      <c r="E19" s="560">
        <v>30</v>
      </c>
      <c r="F19" s="557" t="s">
        <v>491</v>
      </c>
      <c r="G19" s="556">
        <v>19</v>
      </c>
      <c r="H19" s="556">
        <v>11</v>
      </c>
      <c r="I19" s="556">
        <v>26</v>
      </c>
      <c r="J19" s="557" t="s">
        <v>491</v>
      </c>
      <c r="K19" s="516">
        <v>15</v>
      </c>
      <c r="L19" s="558">
        <v>11</v>
      </c>
      <c r="M19" s="543">
        <v>4</v>
      </c>
      <c r="N19" s="542" t="s">
        <v>491</v>
      </c>
      <c r="O19" s="543">
        <v>4</v>
      </c>
      <c r="P19" s="542" t="s">
        <v>491</v>
      </c>
      <c r="Q19" s="236"/>
    </row>
    <row r="20" spans="1:17" ht="9.75" customHeight="1">
      <c r="A20" s="178"/>
      <c r="D20" s="514" t="s">
        <v>453</v>
      </c>
      <c r="E20" s="560">
        <v>16</v>
      </c>
      <c r="F20" s="557" t="s">
        <v>491</v>
      </c>
      <c r="G20" s="556">
        <v>15</v>
      </c>
      <c r="H20" s="556">
        <v>1</v>
      </c>
      <c r="I20" s="556">
        <v>12</v>
      </c>
      <c r="J20" s="557" t="s">
        <v>491</v>
      </c>
      <c r="K20" s="516">
        <v>11</v>
      </c>
      <c r="L20" s="558">
        <v>1</v>
      </c>
      <c r="M20" s="543">
        <v>4</v>
      </c>
      <c r="N20" s="542" t="s">
        <v>491</v>
      </c>
      <c r="O20" s="543">
        <v>4</v>
      </c>
      <c r="P20" s="542" t="s">
        <v>491</v>
      </c>
      <c r="Q20" s="236">
        <v>4</v>
      </c>
    </row>
    <row r="21" spans="1:17" ht="9.75" customHeight="1">
      <c r="A21" s="178">
        <v>5</v>
      </c>
      <c r="B21" s="1" t="s">
        <v>944</v>
      </c>
      <c r="D21" s="514" t="s">
        <v>452</v>
      </c>
      <c r="E21" s="560">
        <v>34</v>
      </c>
      <c r="F21" s="557" t="s">
        <v>491</v>
      </c>
      <c r="G21" s="556">
        <v>24</v>
      </c>
      <c r="H21" s="556">
        <v>10</v>
      </c>
      <c r="I21" s="556">
        <v>29</v>
      </c>
      <c r="J21" s="557" t="s">
        <v>491</v>
      </c>
      <c r="K21" s="516">
        <v>19</v>
      </c>
      <c r="L21" s="558">
        <v>10</v>
      </c>
      <c r="M21" s="543">
        <v>5</v>
      </c>
      <c r="N21" s="542" t="s">
        <v>491</v>
      </c>
      <c r="O21" s="543">
        <v>5</v>
      </c>
      <c r="P21" s="542" t="s">
        <v>491</v>
      </c>
      <c r="Q21" s="236"/>
    </row>
    <row r="22" spans="1:17" ht="9.75" customHeight="1">
      <c r="A22" s="178"/>
      <c r="B22" s="1"/>
      <c r="D22" s="514" t="s">
        <v>453</v>
      </c>
      <c r="E22" s="560">
        <v>18</v>
      </c>
      <c r="F22" s="557" t="s">
        <v>491</v>
      </c>
      <c r="G22" s="556">
        <v>18</v>
      </c>
      <c r="H22" s="561" t="s">
        <v>491</v>
      </c>
      <c r="I22" s="556">
        <v>14</v>
      </c>
      <c r="J22" s="557" t="s">
        <v>491</v>
      </c>
      <c r="K22" s="516">
        <v>14</v>
      </c>
      <c r="L22" s="439" t="s">
        <v>491</v>
      </c>
      <c r="M22" s="543">
        <v>4</v>
      </c>
      <c r="N22" s="542" t="s">
        <v>491</v>
      </c>
      <c r="O22" s="543">
        <v>4</v>
      </c>
      <c r="P22" s="542" t="s">
        <v>491</v>
      </c>
      <c r="Q22" s="236">
        <v>5</v>
      </c>
    </row>
    <row r="23" spans="1:17" ht="9.75" customHeight="1">
      <c r="A23" s="178">
        <v>6</v>
      </c>
      <c r="B23" s="1" t="s">
        <v>945</v>
      </c>
      <c r="D23" s="509" t="s">
        <v>452</v>
      </c>
      <c r="E23" s="560">
        <v>40</v>
      </c>
      <c r="F23" s="557" t="s">
        <v>491</v>
      </c>
      <c r="G23" s="556">
        <v>21</v>
      </c>
      <c r="H23" s="556">
        <v>19</v>
      </c>
      <c r="I23" s="556">
        <v>38</v>
      </c>
      <c r="J23" s="557" t="s">
        <v>491</v>
      </c>
      <c r="K23" s="516">
        <v>19</v>
      </c>
      <c r="L23" s="558">
        <v>19</v>
      </c>
      <c r="M23" s="543">
        <v>2</v>
      </c>
      <c r="N23" s="542" t="s">
        <v>491</v>
      </c>
      <c r="O23" s="543">
        <v>2</v>
      </c>
      <c r="P23" s="542" t="s">
        <v>491</v>
      </c>
      <c r="Q23" s="236"/>
    </row>
    <row r="24" spans="1:17" ht="9.75" customHeight="1">
      <c r="A24" s="178"/>
      <c r="B24" s="1"/>
      <c r="D24" s="509" t="s">
        <v>453</v>
      </c>
      <c r="E24" s="560">
        <v>13</v>
      </c>
      <c r="F24" s="557" t="s">
        <v>491</v>
      </c>
      <c r="G24" s="556">
        <v>13</v>
      </c>
      <c r="H24" s="561" t="s">
        <v>491</v>
      </c>
      <c r="I24" s="556">
        <v>11</v>
      </c>
      <c r="J24" s="557" t="s">
        <v>491</v>
      </c>
      <c r="K24" s="516">
        <v>11</v>
      </c>
      <c r="L24" s="439" t="s">
        <v>491</v>
      </c>
      <c r="M24" s="543">
        <v>2</v>
      </c>
      <c r="N24" s="542" t="s">
        <v>491</v>
      </c>
      <c r="O24" s="543">
        <v>2</v>
      </c>
      <c r="P24" s="542" t="s">
        <v>491</v>
      </c>
      <c r="Q24" s="236">
        <v>6</v>
      </c>
    </row>
    <row r="25" spans="1:17" ht="9.75" customHeight="1">
      <c r="A25" s="178">
        <v>7</v>
      </c>
      <c r="B25" s="1" t="s">
        <v>946</v>
      </c>
      <c r="D25" s="509" t="s">
        <v>452</v>
      </c>
      <c r="E25" s="560">
        <v>58</v>
      </c>
      <c r="F25" s="557" t="s">
        <v>491</v>
      </c>
      <c r="G25" s="556">
        <v>32</v>
      </c>
      <c r="H25" s="556">
        <v>26</v>
      </c>
      <c r="I25" s="556">
        <v>46</v>
      </c>
      <c r="J25" s="557" t="s">
        <v>491</v>
      </c>
      <c r="K25" s="516">
        <v>21</v>
      </c>
      <c r="L25" s="558">
        <v>25</v>
      </c>
      <c r="M25" s="543">
        <v>12</v>
      </c>
      <c r="N25" s="542" t="s">
        <v>491</v>
      </c>
      <c r="O25" s="543">
        <v>11</v>
      </c>
      <c r="P25" s="559">
        <v>1</v>
      </c>
      <c r="Q25" s="236"/>
    </row>
    <row r="26" spans="1:17" ht="9.75" customHeight="1">
      <c r="A26" s="178"/>
      <c r="B26" s="1"/>
      <c r="D26" s="514" t="s">
        <v>453</v>
      </c>
      <c r="E26" s="560">
        <v>22</v>
      </c>
      <c r="F26" s="557" t="s">
        <v>491</v>
      </c>
      <c r="G26" s="556">
        <v>21</v>
      </c>
      <c r="H26" s="556">
        <v>1</v>
      </c>
      <c r="I26" s="556">
        <v>12</v>
      </c>
      <c r="J26" s="557" t="s">
        <v>491</v>
      </c>
      <c r="K26" s="516">
        <v>11</v>
      </c>
      <c r="L26" s="558">
        <v>1</v>
      </c>
      <c r="M26" s="543">
        <v>10</v>
      </c>
      <c r="N26" s="542" t="s">
        <v>491</v>
      </c>
      <c r="O26" s="543">
        <v>10</v>
      </c>
      <c r="P26" s="542" t="s">
        <v>491</v>
      </c>
      <c r="Q26" s="236">
        <v>7</v>
      </c>
    </row>
    <row r="27" spans="1:17" ht="9.75" customHeight="1">
      <c r="A27" s="178">
        <v>8</v>
      </c>
      <c r="B27" s="1" t="s">
        <v>947</v>
      </c>
      <c r="D27" s="514" t="s">
        <v>452</v>
      </c>
      <c r="E27" s="560">
        <v>93</v>
      </c>
      <c r="F27" s="562">
        <v>1</v>
      </c>
      <c r="G27" s="556">
        <v>42</v>
      </c>
      <c r="H27" s="556">
        <v>50</v>
      </c>
      <c r="I27" s="556">
        <v>89</v>
      </c>
      <c r="J27" s="562">
        <v>1</v>
      </c>
      <c r="K27" s="516">
        <v>38</v>
      </c>
      <c r="L27" s="558">
        <v>50</v>
      </c>
      <c r="M27" s="543">
        <v>4</v>
      </c>
      <c r="N27" s="542" t="s">
        <v>491</v>
      </c>
      <c r="O27" s="543">
        <v>4</v>
      </c>
      <c r="P27" s="542" t="s">
        <v>491</v>
      </c>
      <c r="Q27" s="236"/>
    </row>
    <row r="28" spans="1:17" ht="9.75" customHeight="1">
      <c r="A28" s="178"/>
      <c r="B28" s="1"/>
      <c r="D28" s="514" t="s">
        <v>453</v>
      </c>
      <c r="E28" s="560">
        <v>21</v>
      </c>
      <c r="F28" s="562">
        <v>1</v>
      </c>
      <c r="G28" s="556">
        <v>19</v>
      </c>
      <c r="H28" s="556">
        <v>1</v>
      </c>
      <c r="I28" s="556">
        <v>18</v>
      </c>
      <c r="J28" s="562">
        <v>1</v>
      </c>
      <c r="K28" s="516">
        <v>16</v>
      </c>
      <c r="L28" s="558">
        <v>1</v>
      </c>
      <c r="M28" s="543">
        <v>3</v>
      </c>
      <c r="N28" s="542" t="s">
        <v>491</v>
      </c>
      <c r="O28" s="543">
        <v>3</v>
      </c>
      <c r="P28" s="542" t="s">
        <v>491</v>
      </c>
      <c r="Q28" s="236">
        <v>8</v>
      </c>
    </row>
    <row r="29" spans="1:17" ht="9.75" customHeight="1">
      <c r="A29" s="178">
        <v>9</v>
      </c>
      <c r="B29" s="1" t="s">
        <v>948</v>
      </c>
      <c r="D29" s="509" t="s">
        <v>452</v>
      </c>
      <c r="E29" s="560">
        <v>105</v>
      </c>
      <c r="F29" s="557" t="s">
        <v>491</v>
      </c>
      <c r="G29" s="556">
        <v>52</v>
      </c>
      <c r="H29" s="556">
        <v>53</v>
      </c>
      <c r="I29" s="556">
        <v>93</v>
      </c>
      <c r="J29" s="557" t="s">
        <v>491</v>
      </c>
      <c r="K29" s="516">
        <v>41</v>
      </c>
      <c r="L29" s="558">
        <v>52</v>
      </c>
      <c r="M29" s="543">
        <v>12</v>
      </c>
      <c r="N29" s="542" t="s">
        <v>491</v>
      </c>
      <c r="O29" s="543">
        <v>11</v>
      </c>
      <c r="P29" s="559">
        <v>1</v>
      </c>
      <c r="Q29" s="236"/>
    </row>
    <row r="30" spans="1:17" ht="9.75" customHeight="1">
      <c r="A30" s="178"/>
      <c r="B30" s="1"/>
      <c r="D30" s="509" t="s">
        <v>453</v>
      </c>
      <c r="E30" s="560">
        <v>38</v>
      </c>
      <c r="F30" s="557" t="s">
        <v>491</v>
      </c>
      <c r="G30" s="556">
        <v>36</v>
      </c>
      <c r="H30" s="556">
        <v>2</v>
      </c>
      <c r="I30" s="556">
        <v>27</v>
      </c>
      <c r="J30" s="557" t="s">
        <v>491</v>
      </c>
      <c r="K30" s="516">
        <v>26</v>
      </c>
      <c r="L30" s="558">
        <v>1</v>
      </c>
      <c r="M30" s="543">
        <v>11</v>
      </c>
      <c r="N30" s="542" t="s">
        <v>491</v>
      </c>
      <c r="O30" s="543">
        <v>10</v>
      </c>
      <c r="P30" s="559">
        <v>1</v>
      </c>
      <c r="Q30" s="544">
        <v>9</v>
      </c>
    </row>
    <row r="31" spans="1:17" ht="9.75" customHeight="1">
      <c r="A31" s="540">
        <v>10</v>
      </c>
      <c r="B31" s="1" t="s">
        <v>949</v>
      </c>
      <c r="D31" s="509" t="s">
        <v>452</v>
      </c>
      <c r="E31" s="560">
        <v>130</v>
      </c>
      <c r="F31" s="557" t="s">
        <v>491</v>
      </c>
      <c r="G31" s="556">
        <v>72</v>
      </c>
      <c r="H31" s="556">
        <v>58</v>
      </c>
      <c r="I31" s="556">
        <v>124</v>
      </c>
      <c r="J31" s="557" t="s">
        <v>491</v>
      </c>
      <c r="K31" s="516">
        <v>66</v>
      </c>
      <c r="L31" s="558">
        <v>58</v>
      </c>
      <c r="M31" s="543">
        <v>6</v>
      </c>
      <c r="N31" s="542" t="s">
        <v>491</v>
      </c>
      <c r="O31" s="543">
        <v>6</v>
      </c>
      <c r="P31" s="542" t="s">
        <v>491</v>
      </c>
      <c r="Q31" s="236"/>
    </row>
    <row r="32" spans="1:17" ht="9.75" customHeight="1">
      <c r="A32" s="178"/>
      <c r="B32" s="1"/>
      <c r="D32" s="514" t="s">
        <v>453</v>
      </c>
      <c r="E32" s="560">
        <v>44</v>
      </c>
      <c r="F32" s="557" t="s">
        <v>491</v>
      </c>
      <c r="G32" s="556">
        <v>44</v>
      </c>
      <c r="H32" s="561" t="s">
        <v>491</v>
      </c>
      <c r="I32" s="556">
        <v>38</v>
      </c>
      <c r="J32" s="557" t="s">
        <v>491</v>
      </c>
      <c r="K32" s="516">
        <v>38</v>
      </c>
      <c r="L32" s="439" t="s">
        <v>491</v>
      </c>
      <c r="M32" s="543">
        <v>6</v>
      </c>
      <c r="N32" s="542" t="s">
        <v>491</v>
      </c>
      <c r="O32" s="543">
        <v>6</v>
      </c>
      <c r="P32" s="542" t="s">
        <v>491</v>
      </c>
      <c r="Q32" s="545">
        <v>10</v>
      </c>
    </row>
    <row r="33" spans="1:17" ht="9.75" customHeight="1">
      <c r="A33" s="540">
        <v>11</v>
      </c>
      <c r="B33" s="1" t="s">
        <v>950</v>
      </c>
      <c r="D33" s="514" t="s">
        <v>452</v>
      </c>
      <c r="E33" s="560">
        <v>143</v>
      </c>
      <c r="F33" s="557" t="s">
        <v>491</v>
      </c>
      <c r="G33" s="556">
        <v>72</v>
      </c>
      <c r="H33" s="556">
        <v>71</v>
      </c>
      <c r="I33" s="556">
        <v>131</v>
      </c>
      <c r="J33" s="557" t="s">
        <v>491</v>
      </c>
      <c r="K33" s="516">
        <v>60</v>
      </c>
      <c r="L33" s="558">
        <v>71</v>
      </c>
      <c r="M33" s="543">
        <v>12</v>
      </c>
      <c r="N33" s="542" t="s">
        <v>491</v>
      </c>
      <c r="O33" s="543">
        <v>12</v>
      </c>
      <c r="P33" s="542" t="s">
        <v>491</v>
      </c>
      <c r="Q33" s="236"/>
    </row>
    <row r="34" spans="1:17" ht="9.75" customHeight="1">
      <c r="A34" s="540"/>
      <c r="B34" s="1"/>
      <c r="D34" s="514" t="s">
        <v>453</v>
      </c>
      <c r="E34" s="560">
        <v>46</v>
      </c>
      <c r="F34" s="557" t="s">
        <v>491</v>
      </c>
      <c r="G34" s="556">
        <v>46</v>
      </c>
      <c r="H34" s="561" t="s">
        <v>491</v>
      </c>
      <c r="I34" s="556">
        <v>35</v>
      </c>
      <c r="J34" s="557" t="s">
        <v>491</v>
      </c>
      <c r="K34" s="516">
        <v>35</v>
      </c>
      <c r="L34" s="439" t="s">
        <v>491</v>
      </c>
      <c r="M34" s="543">
        <v>11</v>
      </c>
      <c r="N34" s="542" t="s">
        <v>491</v>
      </c>
      <c r="O34" s="543">
        <v>11</v>
      </c>
      <c r="P34" s="542" t="s">
        <v>491</v>
      </c>
      <c r="Q34" s="545">
        <v>11</v>
      </c>
    </row>
    <row r="35" spans="1:17" ht="9.75" customHeight="1">
      <c r="A35" s="540">
        <v>12</v>
      </c>
      <c r="B35" s="1" t="s">
        <v>951</v>
      </c>
      <c r="D35" s="509" t="s">
        <v>452</v>
      </c>
      <c r="E35" s="560">
        <v>161</v>
      </c>
      <c r="F35" s="562">
        <v>1</v>
      </c>
      <c r="G35" s="556">
        <v>80</v>
      </c>
      <c r="H35" s="556">
        <v>80</v>
      </c>
      <c r="I35" s="556">
        <v>149</v>
      </c>
      <c r="J35" s="562">
        <v>1</v>
      </c>
      <c r="K35" s="516">
        <v>68</v>
      </c>
      <c r="L35" s="558">
        <v>80</v>
      </c>
      <c r="M35" s="543">
        <v>12</v>
      </c>
      <c r="N35" s="542" t="s">
        <v>491</v>
      </c>
      <c r="O35" s="543">
        <v>12</v>
      </c>
      <c r="P35" s="542" t="s">
        <v>491</v>
      </c>
      <c r="Q35" s="545"/>
    </row>
    <row r="36" spans="1:17" ht="9.75" customHeight="1">
      <c r="A36" s="540"/>
      <c r="D36" s="509" t="s">
        <v>453</v>
      </c>
      <c r="E36" s="560">
        <v>53</v>
      </c>
      <c r="F36" s="562">
        <v>1</v>
      </c>
      <c r="G36" s="556">
        <v>51</v>
      </c>
      <c r="H36" s="556">
        <v>1</v>
      </c>
      <c r="I36" s="556">
        <v>42</v>
      </c>
      <c r="J36" s="562">
        <v>1</v>
      </c>
      <c r="K36" s="516">
        <v>40</v>
      </c>
      <c r="L36" s="558">
        <v>1</v>
      </c>
      <c r="M36" s="543">
        <v>11</v>
      </c>
      <c r="N36" s="542" t="s">
        <v>491</v>
      </c>
      <c r="O36" s="543">
        <v>11</v>
      </c>
      <c r="P36" s="542" t="s">
        <v>491</v>
      </c>
      <c r="Q36" s="545">
        <v>12</v>
      </c>
    </row>
    <row r="37" spans="1:17" ht="9.75" customHeight="1">
      <c r="A37" s="540">
        <v>13</v>
      </c>
      <c r="B37" s="1" t="s">
        <v>952</v>
      </c>
      <c r="D37" s="509" t="s">
        <v>452</v>
      </c>
      <c r="E37" s="560">
        <v>145</v>
      </c>
      <c r="F37" s="557" t="s">
        <v>491</v>
      </c>
      <c r="G37" s="556">
        <v>76</v>
      </c>
      <c r="H37" s="556">
        <v>69</v>
      </c>
      <c r="I37" s="556">
        <v>130</v>
      </c>
      <c r="J37" s="557" t="s">
        <v>491</v>
      </c>
      <c r="K37" s="516">
        <v>64</v>
      </c>
      <c r="L37" s="558">
        <v>66</v>
      </c>
      <c r="M37" s="543">
        <v>15</v>
      </c>
      <c r="N37" s="542" t="s">
        <v>491</v>
      </c>
      <c r="O37" s="543">
        <v>12</v>
      </c>
      <c r="P37" s="559">
        <v>3</v>
      </c>
      <c r="Q37" s="545"/>
    </row>
    <row r="38" spans="1:17" ht="9.75" customHeight="1">
      <c r="A38" s="540"/>
      <c r="B38" s="1"/>
      <c r="D38" s="514" t="s">
        <v>453</v>
      </c>
      <c r="E38" s="560">
        <v>47</v>
      </c>
      <c r="F38" s="557" t="s">
        <v>491</v>
      </c>
      <c r="G38" s="556">
        <v>43</v>
      </c>
      <c r="H38" s="556">
        <v>4</v>
      </c>
      <c r="I38" s="556">
        <v>33</v>
      </c>
      <c r="J38" s="557" t="s">
        <v>491</v>
      </c>
      <c r="K38" s="516">
        <v>32</v>
      </c>
      <c r="L38" s="558">
        <v>1</v>
      </c>
      <c r="M38" s="543">
        <v>14</v>
      </c>
      <c r="N38" s="542" t="s">
        <v>491</v>
      </c>
      <c r="O38" s="543">
        <v>11</v>
      </c>
      <c r="P38" s="559">
        <v>3</v>
      </c>
      <c r="Q38" s="545">
        <v>13</v>
      </c>
    </row>
    <row r="39" spans="1:17" ht="9.75" customHeight="1">
      <c r="A39" s="540">
        <v>14</v>
      </c>
      <c r="B39" s="1" t="s">
        <v>953</v>
      </c>
      <c r="D39" s="514" t="s">
        <v>452</v>
      </c>
      <c r="E39" s="560">
        <v>150</v>
      </c>
      <c r="F39" s="562">
        <v>1</v>
      </c>
      <c r="G39" s="556">
        <v>82</v>
      </c>
      <c r="H39" s="556">
        <v>67</v>
      </c>
      <c r="I39" s="556">
        <v>136</v>
      </c>
      <c r="J39" s="562">
        <v>1</v>
      </c>
      <c r="K39" s="516">
        <v>70</v>
      </c>
      <c r="L39" s="558">
        <v>65</v>
      </c>
      <c r="M39" s="543">
        <v>14</v>
      </c>
      <c r="N39" s="542" t="s">
        <v>491</v>
      </c>
      <c r="O39" s="543">
        <v>12</v>
      </c>
      <c r="P39" s="559">
        <v>2</v>
      </c>
      <c r="Q39" s="545"/>
    </row>
    <row r="40" spans="1:17" ht="9.75" customHeight="1">
      <c r="A40" s="540"/>
      <c r="B40" s="1"/>
      <c r="D40" s="514" t="s">
        <v>453</v>
      </c>
      <c r="E40" s="560">
        <v>46</v>
      </c>
      <c r="F40" s="557" t="s">
        <v>491</v>
      </c>
      <c r="G40" s="556">
        <v>43</v>
      </c>
      <c r="H40" s="556">
        <v>3</v>
      </c>
      <c r="I40" s="556">
        <v>35</v>
      </c>
      <c r="J40" s="557" t="s">
        <v>491</v>
      </c>
      <c r="K40" s="516">
        <v>34</v>
      </c>
      <c r="L40" s="558">
        <v>1</v>
      </c>
      <c r="M40" s="543">
        <v>11</v>
      </c>
      <c r="N40" s="542" t="s">
        <v>491</v>
      </c>
      <c r="O40" s="543">
        <v>9</v>
      </c>
      <c r="P40" s="559">
        <v>2</v>
      </c>
      <c r="Q40" s="545">
        <v>14</v>
      </c>
    </row>
    <row r="41" spans="1:17" ht="9.75" customHeight="1">
      <c r="A41" s="540">
        <v>15</v>
      </c>
      <c r="B41" s="1" t="s">
        <v>954</v>
      </c>
      <c r="D41" s="509" t="s">
        <v>452</v>
      </c>
      <c r="E41" s="560">
        <v>163</v>
      </c>
      <c r="F41" s="562">
        <v>1</v>
      </c>
      <c r="G41" s="556">
        <v>95</v>
      </c>
      <c r="H41" s="556">
        <v>67</v>
      </c>
      <c r="I41" s="556">
        <v>148</v>
      </c>
      <c r="J41" s="562">
        <v>1</v>
      </c>
      <c r="K41" s="516">
        <v>81</v>
      </c>
      <c r="L41" s="558">
        <v>66</v>
      </c>
      <c r="M41" s="543">
        <v>15</v>
      </c>
      <c r="N41" s="542" t="s">
        <v>491</v>
      </c>
      <c r="O41" s="543">
        <v>14</v>
      </c>
      <c r="P41" s="559">
        <v>1</v>
      </c>
      <c r="Q41" s="545"/>
    </row>
    <row r="42" spans="1:17" ht="9.75" customHeight="1">
      <c r="A42" s="540"/>
      <c r="B42" s="1"/>
      <c r="D42" s="509" t="s">
        <v>453</v>
      </c>
      <c r="E42" s="560">
        <v>55</v>
      </c>
      <c r="F42" s="557" t="s">
        <v>491</v>
      </c>
      <c r="G42" s="556">
        <v>54</v>
      </c>
      <c r="H42" s="556">
        <v>1</v>
      </c>
      <c r="I42" s="556">
        <v>46</v>
      </c>
      <c r="J42" s="557" t="s">
        <v>491</v>
      </c>
      <c r="K42" s="516">
        <v>46</v>
      </c>
      <c r="L42" s="439" t="s">
        <v>491</v>
      </c>
      <c r="M42" s="543">
        <v>9</v>
      </c>
      <c r="N42" s="542" t="s">
        <v>491</v>
      </c>
      <c r="O42" s="543">
        <v>8</v>
      </c>
      <c r="P42" s="559">
        <v>1</v>
      </c>
      <c r="Q42" s="545">
        <v>15</v>
      </c>
    </row>
    <row r="43" spans="1:17" ht="9.75" customHeight="1">
      <c r="A43" s="540">
        <v>16</v>
      </c>
      <c r="B43" s="1" t="s">
        <v>955</v>
      </c>
      <c r="D43" s="509" t="s">
        <v>452</v>
      </c>
      <c r="E43" s="560">
        <v>147</v>
      </c>
      <c r="F43" s="557" t="s">
        <v>491</v>
      </c>
      <c r="G43" s="556">
        <v>90</v>
      </c>
      <c r="H43" s="556">
        <v>57</v>
      </c>
      <c r="I43" s="556">
        <v>137</v>
      </c>
      <c r="J43" s="557" t="s">
        <v>491</v>
      </c>
      <c r="K43" s="516">
        <v>82</v>
      </c>
      <c r="L43" s="558">
        <v>55</v>
      </c>
      <c r="M43" s="543">
        <v>10</v>
      </c>
      <c r="N43" s="542" t="s">
        <v>491</v>
      </c>
      <c r="O43" s="543">
        <v>8</v>
      </c>
      <c r="P43" s="559">
        <v>2</v>
      </c>
      <c r="Q43" s="545"/>
    </row>
    <row r="44" spans="1:17" ht="9.75" customHeight="1">
      <c r="A44" s="540"/>
      <c r="B44" s="1"/>
      <c r="D44" s="509" t="s">
        <v>453</v>
      </c>
      <c r="E44" s="560">
        <v>51</v>
      </c>
      <c r="F44" s="557" t="s">
        <v>491</v>
      </c>
      <c r="G44" s="556">
        <v>50</v>
      </c>
      <c r="H44" s="556">
        <v>1</v>
      </c>
      <c r="I44" s="556">
        <v>43</v>
      </c>
      <c r="J44" s="557" t="s">
        <v>491</v>
      </c>
      <c r="K44" s="516">
        <v>43</v>
      </c>
      <c r="L44" s="439" t="s">
        <v>491</v>
      </c>
      <c r="M44" s="543">
        <v>8</v>
      </c>
      <c r="N44" s="542" t="s">
        <v>491</v>
      </c>
      <c r="O44" s="543">
        <v>7</v>
      </c>
      <c r="P44" s="559">
        <v>1</v>
      </c>
      <c r="Q44" s="545">
        <v>16</v>
      </c>
    </row>
    <row r="45" spans="1:17" ht="9.75" customHeight="1">
      <c r="A45" s="540">
        <v>17</v>
      </c>
      <c r="B45" s="1" t="s">
        <v>956</v>
      </c>
      <c r="D45" s="509" t="s">
        <v>452</v>
      </c>
      <c r="E45" s="560">
        <v>158</v>
      </c>
      <c r="F45" s="557" t="s">
        <v>491</v>
      </c>
      <c r="G45" s="556">
        <v>91</v>
      </c>
      <c r="H45" s="556">
        <v>67</v>
      </c>
      <c r="I45" s="556">
        <v>149</v>
      </c>
      <c r="J45" s="557" t="s">
        <v>491</v>
      </c>
      <c r="K45" s="516">
        <v>83</v>
      </c>
      <c r="L45" s="558">
        <v>66</v>
      </c>
      <c r="M45" s="543">
        <v>9</v>
      </c>
      <c r="N45" s="542" t="s">
        <v>491</v>
      </c>
      <c r="O45" s="543">
        <v>8</v>
      </c>
      <c r="P45" s="559">
        <v>1</v>
      </c>
      <c r="Q45" s="545"/>
    </row>
    <row r="46" spans="1:17" ht="9.75" customHeight="1">
      <c r="A46" s="540"/>
      <c r="B46" s="1"/>
      <c r="D46" s="509" t="s">
        <v>453</v>
      </c>
      <c r="E46" s="560">
        <v>45</v>
      </c>
      <c r="F46" s="557" t="s">
        <v>491</v>
      </c>
      <c r="G46" s="556">
        <v>45</v>
      </c>
      <c r="H46" s="561" t="s">
        <v>491</v>
      </c>
      <c r="I46" s="556">
        <v>37</v>
      </c>
      <c r="J46" s="557" t="s">
        <v>491</v>
      </c>
      <c r="K46" s="516">
        <v>37</v>
      </c>
      <c r="L46" s="439" t="s">
        <v>491</v>
      </c>
      <c r="M46" s="543">
        <v>8</v>
      </c>
      <c r="N46" s="542" t="s">
        <v>491</v>
      </c>
      <c r="O46" s="543">
        <v>8</v>
      </c>
      <c r="P46" s="542" t="s">
        <v>491</v>
      </c>
      <c r="Q46" s="545">
        <v>17</v>
      </c>
    </row>
    <row r="47" spans="1:17" ht="9.75" customHeight="1">
      <c r="A47" s="540">
        <v>18</v>
      </c>
      <c r="B47" s="1" t="s">
        <v>957</v>
      </c>
      <c r="D47" s="509" t="s">
        <v>452</v>
      </c>
      <c r="E47" s="560">
        <v>138</v>
      </c>
      <c r="F47" s="562">
        <v>1</v>
      </c>
      <c r="G47" s="556">
        <v>84</v>
      </c>
      <c r="H47" s="556">
        <v>53</v>
      </c>
      <c r="I47" s="556">
        <v>127</v>
      </c>
      <c r="J47" s="562">
        <v>1</v>
      </c>
      <c r="K47" s="516">
        <v>74</v>
      </c>
      <c r="L47" s="558">
        <v>52</v>
      </c>
      <c r="M47" s="543">
        <v>11</v>
      </c>
      <c r="N47" s="542" t="s">
        <v>491</v>
      </c>
      <c r="O47" s="543">
        <v>10</v>
      </c>
      <c r="P47" s="559">
        <v>1</v>
      </c>
      <c r="Q47" s="545"/>
    </row>
    <row r="48" spans="1:17" ht="9.75" customHeight="1">
      <c r="A48" s="540"/>
      <c r="B48" s="1"/>
      <c r="D48" s="514" t="s">
        <v>453</v>
      </c>
      <c r="E48" s="560">
        <v>46</v>
      </c>
      <c r="F48" s="557" t="s">
        <v>491</v>
      </c>
      <c r="G48" s="556">
        <v>46</v>
      </c>
      <c r="H48" s="561" t="s">
        <v>491</v>
      </c>
      <c r="I48" s="556">
        <v>38</v>
      </c>
      <c r="J48" s="557" t="s">
        <v>491</v>
      </c>
      <c r="K48" s="516">
        <v>38</v>
      </c>
      <c r="L48" s="439" t="s">
        <v>491</v>
      </c>
      <c r="M48" s="543">
        <v>8</v>
      </c>
      <c r="N48" s="542" t="s">
        <v>491</v>
      </c>
      <c r="O48" s="543">
        <v>8</v>
      </c>
      <c r="P48" s="542" t="s">
        <v>491</v>
      </c>
      <c r="Q48" s="545">
        <v>18</v>
      </c>
    </row>
    <row r="49" spans="1:17" ht="9.75" customHeight="1">
      <c r="A49" s="540">
        <v>19</v>
      </c>
      <c r="B49" s="1" t="s">
        <v>958</v>
      </c>
      <c r="D49" s="514" t="s">
        <v>452</v>
      </c>
      <c r="E49" s="560">
        <v>87</v>
      </c>
      <c r="F49" s="557" t="s">
        <v>491</v>
      </c>
      <c r="G49" s="556">
        <v>51</v>
      </c>
      <c r="H49" s="556">
        <v>36</v>
      </c>
      <c r="I49" s="556">
        <v>72</v>
      </c>
      <c r="J49" s="557" t="s">
        <v>491</v>
      </c>
      <c r="K49" s="516">
        <v>36</v>
      </c>
      <c r="L49" s="558">
        <v>36</v>
      </c>
      <c r="M49" s="543">
        <v>15</v>
      </c>
      <c r="N49" s="542" t="s">
        <v>491</v>
      </c>
      <c r="O49" s="543">
        <v>15</v>
      </c>
      <c r="P49" s="542" t="s">
        <v>491</v>
      </c>
      <c r="Q49" s="545"/>
    </row>
    <row r="50" spans="1:17" ht="9.75" customHeight="1">
      <c r="A50" s="540"/>
      <c r="D50" s="514" t="s">
        <v>453</v>
      </c>
      <c r="E50" s="560">
        <v>21</v>
      </c>
      <c r="F50" s="557" t="s">
        <v>491</v>
      </c>
      <c r="G50" s="556">
        <v>20</v>
      </c>
      <c r="H50" s="556">
        <v>1</v>
      </c>
      <c r="I50" s="556">
        <v>12</v>
      </c>
      <c r="J50" s="557" t="s">
        <v>491</v>
      </c>
      <c r="K50" s="516">
        <v>11</v>
      </c>
      <c r="L50" s="516">
        <v>1</v>
      </c>
      <c r="M50" s="543">
        <v>9</v>
      </c>
      <c r="N50" s="542" t="s">
        <v>491</v>
      </c>
      <c r="O50" s="543">
        <v>9</v>
      </c>
      <c r="P50" s="542" t="s">
        <v>491</v>
      </c>
      <c r="Q50" s="545">
        <v>19</v>
      </c>
    </row>
    <row r="51" spans="1:17" ht="9.75" customHeight="1">
      <c r="A51" s="540">
        <v>20</v>
      </c>
      <c r="B51" s="1" t="s">
        <v>959</v>
      </c>
      <c r="D51" s="509" t="s">
        <v>452</v>
      </c>
      <c r="E51" s="560">
        <v>84</v>
      </c>
      <c r="F51" s="562">
        <v>1</v>
      </c>
      <c r="G51" s="556">
        <v>50</v>
      </c>
      <c r="H51" s="556">
        <v>33</v>
      </c>
      <c r="I51" s="556">
        <v>62</v>
      </c>
      <c r="J51" s="557" t="s">
        <v>491</v>
      </c>
      <c r="K51" s="516">
        <v>35</v>
      </c>
      <c r="L51" s="558">
        <v>27</v>
      </c>
      <c r="M51" s="543">
        <v>22</v>
      </c>
      <c r="N51" s="559">
        <v>1</v>
      </c>
      <c r="O51" s="543">
        <v>15</v>
      </c>
      <c r="P51" s="559">
        <v>6</v>
      </c>
      <c r="Q51" s="545"/>
    </row>
    <row r="52" spans="1:17" ht="9.75" customHeight="1">
      <c r="A52" s="540"/>
      <c r="B52" s="1"/>
      <c r="D52" s="509" t="s">
        <v>453</v>
      </c>
      <c r="E52" s="560">
        <v>19</v>
      </c>
      <c r="F52" s="562">
        <v>1</v>
      </c>
      <c r="G52" s="556">
        <v>18</v>
      </c>
      <c r="H52" s="561" t="s">
        <v>491</v>
      </c>
      <c r="I52" s="556">
        <v>12</v>
      </c>
      <c r="J52" s="557" t="s">
        <v>491</v>
      </c>
      <c r="K52" s="516">
        <v>12</v>
      </c>
      <c r="L52" s="522" t="s">
        <v>491</v>
      </c>
      <c r="M52" s="543">
        <v>7</v>
      </c>
      <c r="N52" s="559">
        <v>1</v>
      </c>
      <c r="O52" s="543">
        <v>6</v>
      </c>
      <c r="P52" s="542" t="s">
        <v>491</v>
      </c>
      <c r="Q52" s="545">
        <v>20</v>
      </c>
    </row>
    <row r="53" spans="1:17" ht="9.75" customHeight="1">
      <c r="A53" s="540">
        <v>21</v>
      </c>
      <c r="B53" s="1" t="s">
        <v>960</v>
      </c>
      <c r="D53" s="509" t="s">
        <v>452</v>
      </c>
      <c r="E53" s="560">
        <v>98</v>
      </c>
      <c r="F53" s="562">
        <v>1</v>
      </c>
      <c r="G53" s="556">
        <v>65</v>
      </c>
      <c r="H53" s="556">
        <v>32</v>
      </c>
      <c r="I53" s="556">
        <v>45</v>
      </c>
      <c r="J53" s="562">
        <v>1</v>
      </c>
      <c r="K53" s="516">
        <v>27</v>
      </c>
      <c r="L53" s="558">
        <v>17</v>
      </c>
      <c r="M53" s="543">
        <v>53</v>
      </c>
      <c r="N53" s="542" t="s">
        <v>491</v>
      </c>
      <c r="O53" s="543">
        <v>38</v>
      </c>
      <c r="P53" s="559">
        <v>15</v>
      </c>
      <c r="Q53" s="545"/>
    </row>
    <row r="54" spans="1:17" ht="9.75" customHeight="1">
      <c r="A54" s="540"/>
      <c r="B54" s="1"/>
      <c r="D54" s="509" t="s">
        <v>453</v>
      </c>
      <c r="E54" s="560">
        <v>27</v>
      </c>
      <c r="F54" s="557" t="s">
        <v>491</v>
      </c>
      <c r="G54" s="556">
        <v>25</v>
      </c>
      <c r="H54" s="556">
        <v>2</v>
      </c>
      <c r="I54" s="556">
        <v>6</v>
      </c>
      <c r="J54" s="557" t="s">
        <v>491</v>
      </c>
      <c r="K54" s="516">
        <v>6</v>
      </c>
      <c r="L54" s="522" t="s">
        <v>491</v>
      </c>
      <c r="M54" s="543">
        <v>21</v>
      </c>
      <c r="N54" s="542" t="s">
        <v>491</v>
      </c>
      <c r="O54" s="543">
        <v>19</v>
      </c>
      <c r="P54" s="559">
        <v>2</v>
      </c>
      <c r="Q54" s="545">
        <v>21</v>
      </c>
    </row>
    <row r="55" spans="1:17" ht="9.75" customHeight="1">
      <c r="A55" s="540">
        <v>22</v>
      </c>
      <c r="B55" s="1" t="s">
        <v>961</v>
      </c>
      <c r="D55" s="509" t="s">
        <v>452</v>
      </c>
      <c r="E55" s="560">
        <v>51</v>
      </c>
      <c r="F55" s="557" t="s">
        <v>491</v>
      </c>
      <c r="G55" s="556">
        <v>29</v>
      </c>
      <c r="H55" s="556">
        <v>22</v>
      </c>
      <c r="I55" s="556">
        <v>24</v>
      </c>
      <c r="J55" s="557" t="s">
        <v>491</v>
      </c>
      <c r="K55" s="516">
        <v>14</v>
      </c>
      <c r="L55" s="558">
        <v>10</v>
      </c>
      <c r="M55" s="543">
        <v>27</v>
      </c>
      <c r="N55" s="542" t="s">
        <v>491</v>
      </c>
      <c r="O55" s="543">
        <v>15</v>
      </c>
      <c r="P55" s="559">
        <v>12</v>
      </c>
      <c r="Q55" s="545"/>
    </row>
    <row r="56" spans="1:17" ht="9.75" customHeight="1">
      <c r="A56" s="540"/>
      <c r="B56" s="1"/>
      <c r="D56" s="514" t="s">
        <v>453</v>
      </c>
      <c r="E56" s="560">
        <v>11</v>
      </c>
      <c r="F56" s="557" t="s">
        <v>491</v>
      </c>
      <c r="G56" s="556">
        <v>9</v>
      </c>
      <c r="H56" s="556">
        <v>2</v>
      </c>
      <c r="I56" s="556">
        <v>4</v>
      </c>
      <c r="J56" s="557" t="s">
        <v>491</v>
      </c>
      <c r="K56" s="516">
        <v>3</v>
      </c>
      <c r="L56" s="516">
        <v>1</v>
      </c>
      <c r="M56" s="543">
        <v>7</v>
      </c>
      <c r="N56" s="542" t="s">
        <v>491</v>
      </c>
      <c r="O56" s="543">
        <v>6</v>
      </c>
      <c r="P56" s="559">
        <v>1</v>
      </c>
      <c r="Q56" s="545">
        <v>22</v>
      </c>
    </row>
    <row r="57" spans="1:17" ht="9.75" customHeight="1">
      <c r="A57" s="540">
        <v>23</v>
      </c>
      <c r="B57" s="1" t="s">
        <v>962</v>
      </c>
      <c r="D57" s="514" t="s">
        <v>452</v>
      </c>
      <c r="E57" s="560">
        <v>21</v>
      </c>
      <c r="F57" s="557" t="s">
        <v>491</v>
      </c>
      <c r="G57" s="556">
        <v>16</v>
      </c>
      <c r="H57" s="556">
        <v>5</v>
      </c>
      <c r="I57" s="556">
        <v>19</v>
      </c>
      <c r="J57" s="557" t="s">
        <v>491</v>
      </c>
      <c r="K57" s="516">
        <v>14</v>
      </c>
      <c r="L57" s="516">
        <v>5</v>
      </c>
      <c r="M57" s="543">
        <v>2</v>
      </c>
      <c r="N57" s="542" t="s">
        <v>491</v>
      </c>
      <c r="O57" s="543">
        <v>2</v>
      </c>
      <c r="P57" s="542" t="s">
        <v>491</v>
      </c>
      <c r="Q57" s="545"/>
    </row>
    <row r="58" spans="1:17" ht="9.75" customHeight="1">
      <c r="A58" s="540"/>
      <c r="B58" s="1"/>
      <c r="D58" s="514" t="s">
        <v>453</v>
      </c>
      <c r="E58" s="560">
        <v>2</v>
      </c>
      <c r="F58" s="557" t="s">
        <v>491</v>
      </c>
      <c r="G58" s="556">
        <v>2</v>
      </c>
      <c r="H58" s="561" t="s">
        <v>491</v>
      </c>
      <c r="I58" s="556">
        <v>2</v>
      </c>
      <c r="J58" s="557" t="s">
        <v>491</v>
      </c>
      <c r="K58" s="516">
        <v>2</v>
      </c>
      <c r="L58" s="522" t="s">
        <v>491</v>
      </c>
      <c r="M58" s="537" t="s">
        <v>491</v>
      </c>
      <c r="N58" s="542" t="s">
        <v>491</v>
      </c>
      <c r="O58" s="537" t="s">
        <v>491</v>
      </c>
      <c r="P58" s="542" t="s">
        <v>491</v>
      </c>
      <c r="Q58" s="545">
        <v>23</v>
      </c>
    </row>
    <row r="59" spans="1:17" ht="9.75" customHeight="1">
      <c r="A59" s="540"/>
      <c r="B59" s="1"/>
      <c r="D59" s="514"/>
      <c r="E59" s="560"/>
      <c r="F59" s="563"/>
      <c r="G59" s="564"/>
      <c r="H59" s="556"/>
      <c r="I59" s="556"/>
      <c r="J59" s="562"/>
      <c r="K59" s="294"/>
      <c r="L59" s="402"/>
      <c r="M59" s="543"/>
      <c r="N59" s="494"/>
      <c r="O59" s="494"/>
      <c r="P59" s="538"/>
      <c r="Q59" s="545"/>
    </row>
    <row r="60" spans="1:17" ht="9.75" customHeight="1">
      <c r="A60" s="547">
        <v>24</v>
      </c>
      <c r="B60" s="81" t="s">
        <v>963</v>
      </c>
      <c r="C60" s="67"/>
      <c r="D60" s="548" t="s">
        <v>452</v>
      </c>
      <c r="E60" s="564">
        <v>2180</v>
      </c>
      <c r="F60" s="565">
        <v>7</v>
      </c>
      <c r="G60" s="564">
        <v>1183</v>
      </c>
      <c r="H60" s="564">
        <v>990</v>
      </c>
      <c r="I60" s="564">
        <v>1917</v>
      </c>
      <c r="J60" s="566">
        <v>6</v>
      </c>
      <c r="K60" s="474">
        <v>967</v>
      </c>
      <c r="L60" s="421">
        <v>944</v>
      </c>
      <c r="M60" s="494">
        <v>263</v>
      </c>
      <c r="N60" s="567">
        <v>1</v>
      </c>
      <c r="O60" s="494">
        <v>216</v>
      </c>
      <c r="P60" s="567">
        <v>46</v>
      </c>
      <c r="Q60" s="545"/>
    </row>
    <row r="61" spans="1:17" ht="9.75" customHeight="1">
      <c r="A61" s="554"/>
      <c r="B61" s="81"/>
      <c r="C61" s="67"/>
      <c r="D61" s="548" t="s">
        <v>453</v>
      </c>
      <c r="E61" s="564">
        <v>678</v>
      </c>
      <c r="F61" s="565">
        <v>3</v>
      </c>
      <c r="G61" s="564">
        <v>652</v>
      </c>
      <c r="H61" s="564">
        <v>23</v>
      </c>
      <c r="I61" s="564">
        <v>513</v>
      </c>
      <c r="J61" s="566">
        <v>2</v>
      </c>
      <c r="K61" s="474">
        <v>500</v>
      </c>
      <c r="L61" s="421">
        <v>11</v>
      </c>
      <c r="M61" s="494">
        <v>165</v>
      </c>
      <c r="N61" s="567">
        <v>1</v>
      </c>
      <c r="O61" s="494">
        <v>152</v>
      </c>
      <c r="P61" s="567">
        <v>12</v>
      </c>
      <c r="Q61" s="555">
        <v>24</v>
      </c>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mergeCells count="1">
    <mergeCell ref="A4:H4"/>
  </mergeCells>
  <printOptions/>
  <pageMargins left="0.5905511811023623" right="0.5905511811023623" top="0.3937007874015748" bottom="0.7874015748031497" header="0.5118110236220472" footer="0.5118110236220472"/>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dimension ref="A1:BF63"/>
  <sheetViews>
    <sheetView workbookViewId="0" topLeftCell="A1">
      <selection activeCell="C9" sqref="C9"/>
    </sheetView>
  </sheetViews>
  <sheetFormatPr defaultColWidth="11.421875" defaultRowHeight="12.75"/>
  <cols>
    <col min="1" max="1" width="5.140625" style="0" customWidth="1"/>
    <col min="2" max="2" width="17.57421875" style="0" customWidth="1"/>
    <col min="3" max="3" width="3.00390625" style="0" customWidth="1"/>
    <col min="4" max="7" width="10.7109375" style="0" customWidth="1"/>
    <col min="8" max="8" width="10.8515625" style="0" customWidth="1"/>
    <col min="9" max="15" width="10.7109375" style="0" customWidth="1"/>
    <col min="16" max="16" width="5.00390625" style="0" customWidth="1"/>
  </cols>
  <sheetData>
    <row r="1" spans="1:58" ht="9.75" customHeight="1">
      <c r="A1" s="4" t="str">
        <f>"- 48 -"</f>
        <v>- 48 -</v>
      </c>
      <c r="B1" s="54"/>
      <c r="C1" s="4"/>
      <c r="D1" s="4"/>
      <c r="E1" s="4"/>
      <c r="F1" s="4"/>
      <c r="G1" s="4"/>
      <c r="H1" s="4"/>
      <c r="I1" s="54"/>
      <c r="J1" s="4" t="str">
        <f>"- 49 -"</f>
        <v>- 49 -</v>
      </c>
      <c r="K1" s="4"/>
      <c r="L1" s="4"/>
      <c r="M1" s="4"/>
      <c r="N1" s="4"/>
      <c r="O1" s="4"/>
      <c r="P1" s="4"/>
      <c r="Q1" s="54"/>
      <c r="R1" s="54"/>
      <c r="S1" s="11"/>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row>
    <row r="2" spans="2:16" ht="9.75" customHeight="1">
      <c r="B2" s="1"/>
      <c r="C2" s="5"/>
      <c r="D2" s="5"/>
      <c r="E2" s="1"/>
      <c r="F2" s="1"/>
      <c r="G2" s="1"/>
      <c r="H2" s="1"/>
      <c r="I2" s="1"/>
      <c r="J2" s="1"/>
      <c r="K2" s="1"/>
      <c r="L2" s="1"/>
      <c r="M2" s="1"/>
      <c r="N2" s="1"/>
      <c r="O2" s="1"/>
      <c r="P2" s="1"/>
    </row>
    <row r="3" spans="2:16" ht="9.75" customHeight="1">
      <c r="B3" s="1"/>
      <c r="C3" s="5"/>
      <c r="D3" s="5"/>
      <c r="E3" s="1"/>
      <c r="F3" s="1"/>
      <c r="G3" s="1"/>
      <c r="H3" s="1"/>
      <c r="I3" s="1"/>
      <c r="J3" s="1"/>
      <c r="K3" s="1"/>
      <c r="L3" s="1"/>
      <c r="M3" s="1"/>
      <c r="N3" s="1"/>
      <c r="O3" s="1"/>
      <c r="P3" s="1"/>
    </row>
    <row r="4" spans="1:16" ht="12.75">
      <c r="A4" s="716" t="s">
        <v>968</v>
      </c>
      <c r="B4" s="716"/>
      <c r="C4" s="716"/>
      <c r="D4" s="716"/>
      <c r="E4" s="716"/>
      <c r="F4" s="716"/>
      <c r="G4" s="716"/>
      <c r="H4" s="716"/>
      <c r="I4" s="716"/>
      <c r="J4" s="396" t="s">
        <v>969</v>
      </c>
      <c r="K4" s="106"/>
      <c r="L4" s="106"/>
      <c r="M4" s="106"/>
      <c r="N4" s="106"/>
      <c r="O4" s="106"/>
      <c r="P4" s="106"/>
    </row>
    <row r="5" spans="2:16" ht="9.75" customHeight="1">
      <c r="B5" s="1"/>
      <c r="C5" s="5"/>
      <c r="D5" s="5"/>
      <c r="E5" s="1"/>
      <c r="F5" s="1"/>
      <c r="G5" s="1"/>
      <c r="H5" s="1"/>
      <c r="I5" s="1"/>
      <c r="J5" s="1"/>
      <c r="K5" s="1"/>
      <c r="L5" s="1"/>
      <c r="M5" s="1"/>
      <c r="N5" s="1"/>
      <c r="O5" s="1"/>
      <c r="P5" s="1"/>
    </row>
    <row r="6" spans="1:16" ht="9.75" customHeight="1" thickBot="1">
      <c r="A6" s="230"/>
      <c r="B6" s="23"/>
      <c r="C6" s="174"/>
      <c r="D6" s="174"/>
      <c r="E6" s="23"/>
      <c r="F6" s="23"/>
      <c r="G6" s="23"/>
      <c r="H6" s="23"/>
      <c r="I6" s="23"/>
      <c r="J6" s="23"/>
      <c r="K6" s="23"/>
      <c r="L6" s="23"/>
      <c r="M6" s="23"/>
      <c r="N6" s="23"/>
      <c r="O6" s="23"/>
      <c r="P6" s="23"/>
    </row>
    <row r="7" spans="1:16" ht="9.75" customHeight="1">
      <c r="A7" s="531"/>
      <c r="B7" s="27" t="s">
        <v>936</v>
      </c>
      <c r="C7" s="68"/>
      <c r="D7" s="568"/>
      <c r="E7" s="123"/>
      <c r="F7" s="27"/>
      <c r="G7" s="27"/>
      <c r="H7" s="27"/>
      <c r="I7" s="24"/>
      <c r="J7" s="24"/>
      <c r="K7" s="24"/>
      <c r="L7" s="24"/>
      <c r="M7" s="24"/>
      <c r="N7" s="24"/>
      <c r="O7" s="205"/>
      <c r="P7" s="25"/>
    </row>
    <row r="8" spans="1:16" ht="9.75" customHeight="1">
      <c r="A8" s="231"/>
      <c r="B8" s="4" t="s">
        <v>937</v>
      </c>
      <c r="C8" s="71"/>
      <c r="D8" s="569"/>
      <c r="E8" s="29"/>
      <c r="F8" s="29"/>
      <c r="G8" s="29"/>
      <c r="H8" s="29"/>
      <c r="I8" s="29"/>
      <c r="J8" s="29"/>
      <c r="K8" s="29"/>
      <c r="L8" s="29"/>
      <c r="M8" s="29"/>
      <c r="N8" s="29"/>
      <c r="O8" s="208"/>
      <c r="P8" s="25"/>
    </row>
    <row r="9" spans="1:16" ht="9.75" customHeight="1">
      <c r="A9" s="231"/>
      <c r="B9" s="72" t="s">
        <v>938</v>
      </c>
      <c r="C9" s="71"/>
      <c r="D9" s="569"/>
      <c r="E9" s="44"/>
      <c r="F9" s="50"/>
      <c r="G9" s="44"/>
      <c r="H9" s="50"/>
      <c r="I9" s="99"/>
      <c r="J9" s="74"/>
      <c r="K9" s="50"/>
      <c r="L9" s="44"/>
      <c r="M9" s="50"/>
      <c r="N9" s="30"/>
      <c r="O9" s="148"/>
      <c r="P9" s="25"/>
    </row>
    <row r="10" spans="1:16" ht="9.75" customHeight="1">
      <c r="A10" s="231"/>
      <c r="C10" s="71"/>
      <c r="D10" s="569"/>
      <c r="E10" s="148"/>
      <c r="F10" s="50"/>
      <c r="G10" s="209"/>
      <c r="H10" s="50"/>
      <c r="I10" s="207"/>
      <c r="J10" s="178"/>
      <c r="K10" s="50"/>
      <c r="L10" s="209"/>
      <c r="M10" s="50"/>
      <c r="N10" s="211"/>
      <c r="O10" s="148"/>
      <c r="P10" s="25"/>
    </row>
    <row r="11" spans="1:16" ht="9.75" customHeight="1">
      <c r="A11" s="231"/>
      <c r="B11" s="570" t="s">
        <v>970</v>
      </c>
      <c r="C11" s="571"/>
      <c r="D11" s="569"/>
      <c r="E11" s="148"/>
      <c r="F11" s="75"/>
      <c r="G11" s="46"/>
      <c r="H11" s="75"/>
      <c r="I11" s="46"/>
      <c r="J11" s="175"/>
      <c r="K11" s="46"/>
      <c r="L11" s="46"/>
      <c r="M11" s="46"/>
      <c r="N11" s="45"/>
      <c r="O11" s="148"/>
      <c r="P11" s="25"/>
    </row>
    <row r="12" spans="1:16" ht="9.75" customHeight="1" thickBot="1">
      <c r="A12" s="231"/>
      <c r="B12" s="123" t="s">
        <v>971</v>
      </c>
      <c r="C12" s="571"/>
      <c r="D12" s="572"/>
      <c r="E12" s="48"/>
      <c r="F12" s="24"/>
      <c r="G12" s="50"/>
      <c r="H12" s="24"/>
      <c r="I12" s="50"/>
      <c r="J12" s="49"/>
      <c r="K12" s="50"/>
      <c r="L12" s="50"/>
      <c r="M12" s="50"/>
      <c r="N12" s="24"/>
      <c r="O12" s="48"/>
      <c r="P12" s="285"/>
    </row>
    <row r="13" spans="1:16" ht="9.75" customHeight="1">
      <c r="A13" s="531"/>
      <c r="B13" s="34"/>
      <c r="C13" s="176"/>
      <c r="D13" s="573"/>
      <c r="E13" s="574"/>
      <c r="F13" s="34"/>
      <c r="G13" s="34"/>
      <c r="H13" s="34"/>
      <c r="I13" s="34"/>
      <c r="J13" s="34"/>
      <c r="K13" s="34"/>
      <c r="L13" s="34"/>
      <c r="M13" s="34"/>
      <c r="N13" s="34"/>
      <c r="O13" s="143"/>
      <c r="P13" s="401"/>
    </row>
    <row r="14" spans="1:15" ht="9.75" customHeight="1">
      <c r="A14" s="178">
        <v>1</v>
      </c>
      <c r="B14" s="118" t="s">
        <v>940</v>
      </c>
      <c r="C14" s="514" t="s">
        <v>452</v>
      </c>
      <c r="D14" s="515">
        <v>837</v>
      </c>
      <c r="E14" s="515">
        <v>153</v>
      </c>
      <c r="F14" s="267" t="s">
        <v>491</v>
      </c>
      <c r="G14" s="575">
        <v>103</v>
      </c>
      <c r="H14" s="575">
        <v>50</v>
      </c>
      <c r="I14" s="576" t="s">
        <v>491</v>
      </c>
      <c r="J14" s="515">
        <v>517</v>
      </c>
      <c r="K14" s="439" t="s">
        <v>491</v>
      </c>
      <c r="L14" s="439" t="s">
        <v>491</v>
      </c>
      <c r="M14" s="577">
        <v>482</v>
      </c>
      <c r="N14" s="578">
        <v>35</v>
      </c>
      <c r="O14" s="579">
        <v>167</v>
      </c>
    </row>
    <row r="15" spans="1:16" ht="9.75" customHeight="1">
      <c r="A15" s="178"/>
      <c r="B15" s="118"/>
      <c r="C15" s="514" t="s">
        <v>453</v>
      </c>
      <c r="D15" s="515">
        <v>509</v>
      </c>
      <c r="E15" s="515">
        <v>104</v>
      </c>
      <c r="F15" s="267" t="s">
        <v>491</v>
      </c>
      <c r="G15" s="575">
        <v>77</v>
      </c>
      <c r="H15" s="575">
        <v>27</v>
      </c>
      <c r="I15" s="576" t="s">
        <v>491</v>
      </c>
      <c r="J15" s="515">
        <v>386</v>
      </c>
      <c r="K15" s="439" t="s">
        <v>491</v>
      </c>
      <c r="L15" s="439" t="s">
        <v>491</v>
      </c>
      <c r="M15" s="577">
        <v>358</v>
      </c>
      <c r="N15" s="578">
        <v>28</v>
      </c>
      <c r="O15" s="579">
        <v>19</v>
      </c>
      <c r="P15" s="50">
        <v>1</v>
      </c>
    </row>
    <row r="16" spans="1:16" ht="9.75" customHeight="1">
      <c r="A16" s="178">
        <v>2</v>
      </c>
      <c r="B16" s="118" t="s">
        <v>941</v>
      </c>
      <c r="C16" s="514" t="s">
        <v>452</v>
      </c>
      <c r="D16" s="515">
        <v>509</v>
      </c>
      <c r="E16" s="515">
        <v>223</v>
      </c>
      <c r="F16" s="415">
        <v>1</v>
      </c>
      <c r="G16" s="575">
        <v>138</v>
      </c>
      <c r="H16" s="575">
        <v>82</v>
      </c>
      <c r="I16" s="578">
        <v>2</v>
      </c>
      <c r="J16" s="515">
        <v>251</v>
      </c>
      <c r="K16" s="439" t="s">
        <v>491</v>
      </c>
      <c r="L16" s="515">
        <v>3</v>
      </c>
      <c r="M16" s="577">
        <v>234</v>
      </c>
      <c r="N16" s="578">
        <v>14</v>
      </c>
      <c r="O16" s="579">
        <v>35</v>
      </c>
      <c r="P16" s="50"/>
    </row>
    <row r="17" spans="1:16" ht="9.75" customHeight="1">
      <c r="A17" s="178"/>
      <c r="B17" s="118"/>
      <c r="C17" s="514" t="s">
        <v>453</v>
      </c>
      <c r="D17" s="515">
        <v>319</v>
      </c>
      <c r="E17" s="515">
        <v>118</v>
      </c>
      <c r="F17" s="415">
        <v>1</v>
      </c>
      <c r="G17" s="575">
        <v>80</v>
      </c>
      <c r="H17" s="580">
        <v>36</v>
      </c>
      <c r="I17" s="578">
        <v>1</v>
      </c>
      <c r="J17" s="515">
        <v>199</v>
      </c>
      <c r="K17" s="439" t="s">
        <v>491</v>
      </c>
      <c r="L17" s="515">
        <v>2</v>
      </c>
      <c r="M17" s="577">
        <v>189</v>
      </c>
      <c r="N17" s="578">
        <v>8</v>
      </c>
      <c r="O17" s="579">
        <v>2</v>
      </c>
      <c r="P17" s="50">
        <v>2</v>
      </c>
    </row>
    <row r="18" spans="1:16" ht="9.75" customHeight="1">
      <c r="A18" s="178">
        <v>3</v>
      </c>
      <c r="B18" s="1" t="s">
        <v>942</v>
      </c>
      <c r="C18" s="509" t="s">
        <v>452</v>
      </c>
      <c r="D18" s="515">
        <v>687</v>
      </c>
      <c r="E18" s="510">
        <v>417</v>
      </c>
      <c r="F18" s="415">
        <v>27</v>
      </c>
      <c r="G18" s="575">
        <v>194</v>
      </c>
      <c r="H18" s="575">
        <v>194</v>
      </c>
      <c r="I18" s="578">
        <v>2</v>
      </c>
      <c r="J18" s="515">
        <v>242</v>
      </c>
      <c r="K18" s="515">
        <v>6</v>
      </c>
      <c r="L18" s="515">
        <v>17</v>
      </c>
      <c r="M18" s="577">
        <v>205</v>
      </c>
      <c r="N18" s="578">
        <v>14</v>
      </c>
      <c r="O18" s="579">
        <v>28</v>
      </c>
      <c r="P18" s="50"/>
    </row>
    <row r="19" spans="1:16" ht="9.75" customHeight="1">
      <c r="A19" s="178"/>
      <c r="B19" s="1"/>
      <c r="C19" s="509" t="s">
        <v>453</v>
      </c>
      <c r="D19" s="515">
        <v>423</v>
      </c>
      <c r="E19" s="510">
        <v>234</v>
      </c>
      <c r="F19" s="415">
        <v>25</v>
      </c>
      <c r="G19" s="575">
        <v>140</v>
      </c>
      <c r="H19" s="575">
        <v>69</v>
      </c>
      <c r="I19" s="576" t="s">
        <v>491</v>
      </c>
      <c r="J19" s="515">
        <v>186</v>
      </c>
      <c r="K19" s="515">
        <v>4</v>
      </c>
      <c r="L19" s="515">
        <v>10</v>
      </c>
      <c r="M19" s="577">
        <v>165</v>
      </c>
      <c r="N19" s="578">
        <v>7</v>
      </c>
      <c r="O19" s="579">
        <v>3</v>
      </c>
      <c r="P19" s="50">
        <v>3</v>
      </c>
    </row>
    <row r="20" spans="1:16" ht="9.75" customHeight="1">
      <c r="A20" s="178">
        <v>4</v>
      </c>
      <c r="B20" s="1" t="s">
        <v>966</v>
      </c>
      <c r="C20" s="509" t="s">
        <v>452</v>
      </c>
      <c r="D20" s="515">
        <v>1233</v>
      </c>
      <c r="E20" s="510">
        <v>899</v>
      </c>
      <c r="F20" s="415">
        <v>216</v>
      </c>
      <c r="G20" s="575">
        <v>206</v>
      </c>
      <c r="H20" s="575">
        <v>470</v>
      </c>
      <c r="I20" s="578">
        <v>7</v>
      </c>
      <c r="J20" s="515">
        <v>319</v>
      </c>
      <c r="K20" s="515">
        <v>80</v>
      </c>
      <c r="L20" s="515">
        <v>44</v>
      </c>
      <c r="M20" s="577">
        <v>188</v>
      </c>
      <c r="N20" s="578">
        <v>7</v>
      </c>
      <c r="O20" s="579">
        <v>15</v>
      </c>
      <c r="P20" s="50"/>
    </row>
    <row r="21" spans="1:16" ht="9.75" customHeight="1">
      <c r="A21" s="178"/>
      <c r="C21" s="514" t="s">
        <v>453</v>
      </c>
      <c r="D21" s="515">
        <v>718</v>
      </c>
      <c r="E21" s="510">
        <v>513</v>
      </c>
      <c r="F21" s="415">
        <v>159</v>
      </c>
      <c r="G21" s="575">
        <v>136</v>
      </c>
      <c r="H21" s="575">
        <v>218</v>
      </c>
      <c r="I21" s="576" t="s">
        <v>491</v>
      </c>
      <c r="J21" s="515">
        <v>203</v>
      </c>
      <c r="K21" s="515">
        <v>30</v>
      </c>
      <c r="L21" s="515">
        <v>24</v>
      </c>
      <c r="M21" s="577">
        <v>145</v>
      </c>
      <c r="N21" s="578">
        <v>4</v>
      </c>
      <c r="O21" s="579">
        <v>2</v>
      </c>
      <c r="P21" s="50">
        <v>4</v>
      </c>
    </row>
    <row r="22" spans="1:16" ht="9.75" customHeight="1">
      <c r="A22" s="178">
        <v>5</v>
      </c>
      <c r="B22" s="1" t="s">
        <v>944</v>
      </c>
      <c r="C22" s="514" t="s">
        <v>452</v>
      </c>
      <c r="D22" s="515">
        <v>1443</v>
      </c>
      <c r="E22" s="510">
        <v>999</v>
      </c>
      <c r="F22" s="415">
        <v>243</v>
      </c>
      <c r="G22" s="575">
        <v>261</v>
      </c>
      <c r="H22" s="575">
        <v>488</v>
      </c>
      <c r="I22" s="578">
        <v>7</v>
      </c>
      <c r="J22" s="515">
        <v>424</v>
      </c>
      <c r="K22" s="515">
        <v>179</v>
      </c>
      <c r="L22" s="515">
        <v>62</v>
      </c>
      <c r="M22" s="577">
        <v>172</v>
      </c>
      <c r="N22" s="578">
        <v>11</v>
      </c>
      <c r="O22" s="579">
        <v>20</v>
      </c>
      <c r="P22" s="50"/>
    </row>
    <row r="23" spans="1:16" ht="9.75" customHeight="1">
      <c r="A23" s="178"/>
      <c r="B23" s="1"/>
      <c r="C23" s="514" t="s">
        <v>453</v>
      </c>
      <c r="D23" s="515">
        <v>811</v>
      </c>
      <c r="E23" s="510">
        <v>556</v>
      </c>
      <c r="F23" s="415">
        <v>128</v>
      </c>
      <c r="G23" s="575">
        <v>167</v>
      </c>
      <c r="H23" s="575">
        <v>261</v>
      </c>
      <c r="I23" s="576" t="s">
        <v>491</v>
      </c>
      <c r="J23" s="515">
        <v>253</v>
      </c>
      <c r="K23" s="515">
        <v>68</v>
      </c>
      <c r="L23" s="515">
        <v>41</v>
      </c>
      <c r="M23" s="577">
        <v>138</v>
      </c>
      <c r="N23" s="578">
        <v>6</v>
      </c>
      <c r="O23" s="579">
        <v>2</v>
      </c>
      <c r="P23" s="50">
        <v>5</v>
      </c>
    </row>
    <row r="24" spans="1:16" ht="9.75" customHeight="1">
      <c r="A24" s="178">
        <v>6</v>
      </c>
      <c r="B24" s="1" t="s">
        <v>945</v>
      </c>
      <c r="C24" s="509" t="s">
        <v>452</v>
      </c>
      <c r="D24" s="515">
        <v>1377</v>
      </c>
      <c r="E24" s="510">
        <v>845</v>
      </c>
      <c r="F24" s="415">
        <v>157</v>
      </c>
      <c r="G24" s="575">
        <v>295</v>
      </c>
      <c r="H24" s="575">
        <v>388</v>
      </c>
      <c r="I24" s="578">
        <v>5</v>
      </c>
      <c r="J24" s="515">
        <v>507</v>
      </c>
      <c r="K24" s="515">
        <v>207</v>
      </c>
      <c r="L24" s="515">
        <v>99</v>
      </c>
      <c r="M24" s="577">
        <v>194</v>
      </c>
      <c r="N24" s="578">
        <v>7</v>
      </c>
      <c r="O24" s="579">
        <v>25</v>
      </c>
      <c r="P24" s="50"/>
    </row>
    <row r="25" spans="1:16" ht="9.75" customHeight="1">
      <c r="A25" s="178"/>
      <c r="B25" s="1"/>
      <c r="C25" s="509" t="s">
        <v>453</v>
      </c>
      <c r="D25" s="515">
        <v>668</v>
      </c>
      <c r="E25" s="510">
        <v>393</v>
      </c>
      <c r="F25" s="415">
        <v>82</v>
      </c>
      <c r="G25" s="575">
        <v>145</v>
      </c>
      <c r="H25" s="575">
        <v>166</v>
      </c>
      <c r="I25" s="576" t="s">
        <v>491</v>
      </c>
      <c r="J25" s="515">
        <v>274</v>
      </c>
      <c r="K25" s="515">
        <v>61</v>
      </c>
      <c r="L25" s="515">
        <v>43</v>
      </c>
      <c r="M25" s="577">
        <v>167</v>
      </c>
      <c r="N25" s="578">
        <v>3</v>
      </c>
      <c r="O25" s="579">
        <v>1</v>
      </c>
      <c r="P25" s="50">
        <v>6</v>
      </c>
    </row>
    <row r="26" spans="1:16" ht="9.75" customHeight="1">
      <c r="A26" s="178">
        <v>7</v>
      </c>
      <c r="B26" s="1" t="s">
        <v>946</v>
      </c>
      <c r="C26" s="509" t="s">
        <v>452</v>
      </c>
      <c r="D26" s="515">
        <v>1763</v>
      </c>
      <c r="E26" s="510">
        <v>1036</v>
      </c>
      <c r="F26" s="415">
        <v>158</v>
      </c>
      <c r="G26" s="575">
        <v>257</v>
      </c>
      <c r="H26" s="575">
        <v>603</v>
      </c>
      <c r="I26" s="578">
        <v>18</v>
      </c>
      <c r="J26" s="515">
        <v>642</v>
      </c>
      <c r="K26" s="515">
        <v>247</v>
      </c>
      <c r="L26" s="515">
        <v>116</v>
      </c>
      <c r="M26" s="577">
        <v>275</v>
      </c>
      <c r="N26" s="578">
        <v>4</v>
      </c>
      <c r="O26" s="579">
        <v>85</v>
      </c>
      <c r="P26" s="50"/>
    </row>
    <row r="27" spans="1:16" ht="9.75" customHeight="1">
      <c r="A27" s="178"/>
      <c r="B27" s="1"/>
      <c r="C27" s="514" t="s">
        <v>453</v>
      </c>
      <c r="D27" s="515">
        <v>770</v>
      </c>
      <c r="E27" s="510">
        <v>391</v>
      </c>
      <c r="F27" s="415">
        <v>62</v>
      </c>
      <c r="G27" s="575">
        <v>99</v>
      </c>
      <c r="H27" s="575">
        <v>230</v>
      </c>
      <c r="I27" s="576" t="s">
        <v>491</v>
      </c>
      <c r="J27" s="515">
        <v>371</v>
      </c>
      <c r="K27" s="515">
        <v>83</v>
      </c>
      <c r="L27" s="515">
        <v>55</v>
      </c>
      <c r="M27" s="577">
        <v>230</v>
      </c>
      <c r="N27" s="578">
        <v>3</v>
      </c>
      <c r="O27" s="579">
        <v>8</v>
      </c>
      <c r="P27" s="50">
        <v>7</v>
      </c>
    </row>
    <row r="28" spans="1:16" ht="9.75" customHeight="1">
      <c r="A28" s="178">
        <v>8</v>
      </c>
      <c r="B28" s="1" t="s">
        <v>947</v>
      </c>
      <c r="C28" s="514" t="s">
        <v>452</v>
      </c>
      <c r="D28" s="515">
        <v>1740</v>
      </c>
      <c r="E28" s="510">
        <v>924</v>
      </c>
      <c r="F28" s="415">
        <v>162</v>
      </c>
      <c r="G28" s="575">
        <v>239</v>
      </c>
      <c r="H28" s="575">
        <v>505</v>
      </c>
      <c r="I28" s="578">
        <v>18</v>
      </c>
      <c r="J28" s="515">
        <v>695</v>
      </c>
      <c r="K28" s="515">
        <v>224</v>
      </c>
      <c r="L28" s="515">
        <v>171</v>
      </c>
      <c r="M28" s="577">
        <v>285</v>
      </c>
      <c r="N28" s="578">
        <v>15</v>
      </c>
      <c r="O28" s="579">
        <v>121</v>
      </c>
      <c r="P28" s="50"/>
    </row>
    <row r="29" spans="1:16" ht="9.75" customHeight="1">
      <c r="A29" s="178"/>
      <c r="B29" s="1"/>
      <c r="C29" s="514" t="s">
        <v>453</v>
      </c>
      <c r="D29" s="515">
        <v>819</v>
      </c>
      <c r="E29" s="510">
        <v>367</v>
      </c>
      <c r="F29" s="415">
        <v>65</v>
      </c>
      <c r="G29" s="575">
        <v>103</v>
      </c>
      <c r="H29" s="575">
        <v>196</v>
      </c>
      <c r="I29" s="578">
        <v>3</v>
      </c>
      <c r="J29" s="515">
        <v>435</v>
      </c>
      <c r="K29" s="515">
        <v>74</v>
      </c>
      <c r="L29" s="515">
        <v>96</v>
      </c>
      <c r="M29" s="577">
        <v>257</v>
      </c>
      <c r="N29" s="578">
        <v>8</v>
      </c>
      <c r="O29" s="579">
        <v>17</v>
      </c>
      <c r="P29" s="50">
        <v>8</v>
      </c>
    </row>
    <row r="30" spans="1:16" ht="9.75" customHeight="1">
      <c r="A30" s="178">
        <v>9</v>
      </c>
      <c r="B30" s="1" t="s">
        <v>948</v>
      </c>
      <c r="C30" s="509" t="s">
        <v>452</v>
      </c>
      <c r="D30" s="515">
        <v>2275</v>
      </c>
      <c r="E30" s="510">
        <v>1223</v>
      </c>
      <c r="F30" s="415">
        <v>272</v>
      </c>
      <c r="G30" s="575">
        <v>370</v>
      </c>
      <c r="H30" s="575">
        <v>570</v>
      </c>
      <c r="I30" s="578">
        <v>11</v>
      </c>
      <c r="J30" s="515">
        <v>888</v>
      </c>
      <c r="K30" s="515">
        <v>256</v>
      </c>
      <c r="L30" s="515">
        <v>305</v>
      </c>
      <c r="M30" s="577">
        <v>310</v>
      </c>
      <c r="N30" s="578">
        <v>17</v>
      </c>
      <c r="O30" s="579">
        <v>164</v>
      </c>
      <c r="P30" s="50"/>
    </row>
    <row r="31" spans="1:16" ht="9.75" customHeight="1">
      <c r="A31" s="178"/>
      <c r="B31" s="1"/>
      <c r="C31" s="509" t="s">
        <v>453</v>
      </c>
      <c r="D31" s="515">
        <v>1084</v>
      </c>
      <c r="E31" s="510">
        <v>500</v>
      </c>
      <c r="F31" s="415">
        <v>100</v>
      </c>
      <c r="G31" s="575">
        <v>188</v>
      </c>
      <c r="H31" s="575">
        <v>209</v>
      </c>
      <c r="I31" s="578">
        <v>3</v>
      </c>
      <c r="J31" s="515">
        <v>563</v>
      </c>
      <c r="K31" s="515">
        <v>84</v>
      </c>
      <c r="L31" s="515">
        <v>191</v>
      </c>
      <c r="M31" s="577">
        <v>278</v>
      </c>
      <c r="N31" s="578">
        <v>10</v>
      </c>
      <c r="O31" s="579">
        <v>21</v>
      </c>
      <c r="P31" s="581">
        <v>9</v>
      </c>
    </row>
    <row r="32" spans="1:16" ht="9.75" customHeight="1">
      <c r="A32" s="540">
        <v>10</v>
      </c>
      <c r="B32" s="1" t="s">
        <v>949</v>
      </c>
      <c r="C32" s="509" t="s">
        <v>452</v>
      </c>
      <c r="D32" s="515">
        <v>2638</v>
      </c>
      <c r="E32" s="510">
        <v>1404</v>
      </c>
      <c r="F32" s="415">
        <v>337</v>
      </c>
      <c r="G32" s="575">
        <v>468</v>
      </c>
      <c r="H32" s="575">
        <v>579</v>
      </c>
      <c r="I32" s="578">
        <v>20</v>
      </c>
      <c r="J32" s="515">
        <v>1013</v>
      </c>
      <c r="K32" s="515">
        <v>265</v>
      </c>
      <c r="L32" s="515">
        <v>381</v>
      </c>
      <c r="M32" s="577">
        <v>360</v>
      </c>
      <c r="N32" s="578">
        <v>7</v>
      </c>
      <c r="O32" s="579">
        <v>221</v>
      </c>
      <c r="P32" s="50"/>
    </row>
    <row r="33" spans="1:16" ht="9.75" customHeight="1">
      <c r="A33" s="178"/>
      <c r="B33" s="1"/>
      <c r="C33" s="514" t="s">
        <v>453</v>
      </c>
      <c r="D33" s="515">
        <v>1324</v>
      </c>
      <c r="E33" s="510">
        <v>594</v>
      </c>
      <c r="F33" s="415">
        <v>143</v>
      </c>
      <c r="G33" s="575">
        <v>235</v>
      </c>
      <c r="H33" s="575">
        <v>208</v>
      </c>
      <c r="I33" s="578">
        <v>8</v>
      </c>
      <c r="J33" s="515">
        <v>702</v>
      </c>
      <c r="K33" s="515">
        <v>99</v>
      </c>
      <c r="L33" s="515">
        <v>265</v>
      </c>
      <c r="M33" s="577">
        <v>332</v>
      </c>
      <c r="N33" s="578">
        <v>6</v>
      </c>
      <c r="O33" s="579">
        <v>28</v>
      </c>
      <c r="P33" s="582">
        <v>10</v>
      </c>
    </row>
    <row r="34" spans="1:16" ht="9.75" customHeight="1">
      <c r="A34" s="540">
        <v>11</v>
      </c>
      <c r="B34" s="1" t="s">
        <v>950</v>
      </c>
      <c r="C34" s="514" t="s">
        <v>452</v>
      </c>
      <c r="D34" s="515">
        <v>3132</v>
      </c>
      <c r="E34" s="510">
        <v>1744</v>
      </c>
      <c r="F34" s="415">
        <v>585</v>
      </c>
      <c r="G34" s="575">
        <v>591</v>
      </c>
      <c r="H34" s="575">
        <v>556</v>
      </c>
      <c r="I34" s="578">
        <v>12</v>
      </c>
      <c r="J34" s="515">
        <v>1168</v>
      </c>
      <c r="K34" s="515">
        <v>276</v>
      </c>
      <c r="L34" s="515">
        <v>501</v>
      </c>
      <c r="M34" s="577">
        <v>380</v>
      </c>
      <c r="N34" s="578">
        <v>11</v>
      </c>
      <c r="O34" s="579">
        <v>220</v>
      </c>
      <c r="P34" s="50"/>
    </row>
    <row r="35" spans="1:16" ht="9.75" customHeight="1">
      <c r="A35" s="540"/>
      <c r="B35" s="1"/>
      <c r="C35" s="514" t="s">
        <v>453</v>
      </c>
      <c r="D35" s="515">
        <v>1572</v>
      </c>
      <c r="E35" s="510">
        <v>739</v>
      </c>
      <c r="F35" s="415">
        <v>232</v>
      </c>
      <c r="G35" s="575">
        <v>312</v>
      </c>
      <c r="H35" s="575">
        <v>192</v>
      </c>
      <c r="I35" s="578">
        <v>3</v>
      </c>
      <c r="J35" s="515">
        <v>801</v>
      </c>
      <c r="K35" s="515">
        <v>134</v>
      </c>
      <c r="L35" s="515">
        <v>310</v>
      </c>
      <c r="M35" s="577">
        <v>351</v>
      </c>
      <c r="N35" s="578">
        <v>6</v>
      </c>
      <c r="O35" s="579">
        <v>32</v>
      </c>
      <c r="P35" s="582">
        <v>11</v>
      </c>
    </row>
    <row r="36" spans="1:16" ht="9.75" customHeight="1">
      <c r="A36" s="540">
        <v>12</v>
      </c>
      <c r="B36" s="1" t="s">
        <v>951</v>
      </c>
      <c r="C36" s="509" t="s">
        <v>452</v>
      </c>
      <c r="D36" s="515">
        <v>3241</v>
      </c>
      <c r="E36" s="510">
        <v>1753</v>
      </c>
      <c r="F36" s="415">
        <v>548</v>
      </c>
      <c r="G36" s="575">
        <v>610</v>
      </c>
      <c r="H36" s="575">
        <v>582</v>
      </c>
      <c r="I36" s="578">
        <v>13</v>
      </c>
      <c r="J36" s="515">
        <v>1239</v>
      </c>
      <c r="K36" s="515">
        <v>298</v>
      </c>
      <c r="L36" s="515">
        <v>519</v>
      </c>
      <c r="M36" s="577">
        <v>397</v>
      </c>
      <c r="N36" s="578">
        <v>25</v>
      </c>
      <c r="O36" s="579">
        <v>249</v>
      </c>
      <c r="P36" s="582"/>
    </row>
    <row r="37" spans="1:16" ht="9.75" customHeight="1">
      <c r="A37" s="540"/>
      <c r="C37" s="509" t="s">
        <v>453</v>
      </c>
      <c r="D37" s="515">
        <v>1585</v>
      </c>
      <c r="E37" s="510">
        <v>703</v>
      </c>
      <c r="F37" s="415">
        <v>206</v>
      </c>
      <c r="G37" s="575">
        <v>299</v>
      </c>
      <c r="H37" s="575">
        <v>196</v>
      </c>
      <c r="I37" s="578">
        <v>2</v>
      </c>
      <c r="J37" s="515">
        <v>842</v>
      </c>
      <c r="K37" s="515">
        <v>136</v>
      </c>
      <c r="L37" s="515">
        <v>330</v>
      </c>
      <c r="M37" s="577">
        <v>363</v>
      </c>
      <c r="N37" s="578">
        <v>13</v>
      </c>
      <c r="O37" s="579">
        <v>40</v>
      </c>
      <c r="P37" s="582">
        <v>12</v>
      </c>
    </row>
    <row r="38" spans="1:16" ht="9.75" customHeight="1">
      <c r="A38" s="540">
        <v>13</v>
      </c>
      <c r="B38" s="1" t="s">
        <v>952</v>
      </c>
      <c r="C38" s="509" t="s">
        <v>452</v>
      </c>
      <c r="D38" s="515">
        <v>3053</v>
      </c>
      <c r="E38" s="510">
        <v>1602</v>
      </c>
      <c r="F38" s="415">
        <v>508</v>
      </c>
      <c r="G38" s="575">
        <v>573</v>
      </c>
      <c r="H38" s="575">
        <v>509</v>
      </c>
      <c r="I38" s="578">
        <v>12</v>
      </c>
      <c r="J38" s="515">
        <v>1238</v>
      </c>
      <c r="K38" s="515">
        <v>314</v>
      </c>
      <c r="L38" s="515">
        <v>503</v>
      </c>
      <c r="M38" s="577">
        <v>405</v>
      </c>
      <c r="N38" s="578">
        <v>16</v>
      </c>
      <c r="O38" s="579">
        <v>213</v>
      </c>
      <c r="P38" s="582"/>
    </row>
    <row r="39" spans="1:16" ht="9.75" customHeight="1">
      <c r="A39" s="540"/>
      <c r="B39" s="1"/>
      <c r="C39" s="514" t="s">
        <v>453</v>
      </c>
      <c r="D39" s="515">
        <v>1578</v>
      </c>
      <c r="E39" s="510">
        <v>648</v>
      </c>
      <c r="F39" s="415">
        <v>176</v>
      </c>
      <c r="G39" s="575">
        <v>299</v>
      </c>
      <c r="H39" s="575">
        <v>169</v>
      </c>
      <c r="I39" s="578">
        <v>4</v>
      </c>
      <c r="J39" s="515">
        <v>900</v>
      </c>
      <c r="K39" s="515">
        <v>158</v>
      </c>
      <c r="L39" s="515">
        <v>356</v>
      </c>
      <c r="M39" s="577">
        <v>375</v>
      </c>
      <c r="N39" s="578">
        <v>11</v>
      </c>
      <c r="O39" s="579">
        <v>30</v>
      </c>
      <c r="P39" s="582">
        <v>13</v>
      </c>
    </row>
    <row r="40" spans="1:16" ht="9.75" customHeight="1">
      <c r="A40" s="540">
        <v>14</v>
      </c>
      <c r="B40" s="1" t="s">
        <v>953</v>
      </c>
      <c r="C40" s="514" t="s">
        <v>452</v>
      </c>
      <c r="D40" s="515">
        <v>2994</v>
      </c>
      <c r="E40" s="510">
        <v>1569</v>
      </c>
      <c r="F40" s="415">
        <v>479</v>
      </c>
      <c r="G40" s="575">
        <v>603</v>
      </c>
      <c r="H40" s="575">
        <v>472</v>
      </c>
      <c r="I40" s="578">
        <v>15</v>
      </c>
      <c r="J40" s="515">
        <v>1210</v>
      </c>
      <c r="K40" s="515">
        <v>291</v>
      </c>
      <c r="L40" s="515">
        <v>504</v>
      </c>
      <c r="M40" s="577">
        <v>402</v>
      </c>
      <c r="N40" s="578">
        <v>13</v>
      </c>
      <c r="O40" s="579">
        <v>215</v>
      </c>
      <c r="P40" s="582"/>
    </row>
    <row r="41" spans="1:16" ht="9.75" customHeight="1">
      <c r="A41" s="540"/>
      <c r="B41" s="1"/>
      <c r="C41" s="514" t="s">
        <v>453</v>
      </c>
      <c r="D41" s="515">
        <v>1562</v>
      </c>
      <c r="E41" s="510">
        <v>658</v>
      </c>
      <c r="F41" s="415">
        <v>170</v>
      </c>
      <c r="G41" s="575">
        <v>310</v>
      </c>
      <c r="H41" s="575">
        <v>173</v>
      </c>
      <c r="I41" s="578">
        <v>5</v>
      </c>
      <c r="J41" s="515">
        <v>872</v>
      </c>
      <c r="K41" s="515">
        <v>160</v>
      </c>
      <c r="L41" s="515">
        <v>335</v>
      </c>
      <c r="M41" s="577">
        <v>369</v>
      </c>
      <c r="N41" s="578">
        <v>8</v>
      </c>
      <c r="O41" s="579">
        <v>32</v>
      </c>
      <c r="P41" s="582">
        <v>14</v>
      </c>
    </row>
    <row r="42" spans="1:16" ht="9.75" customHeight="1">
      <c r="A42" s="540">
        <v>15</v>
      </c>
      <c r="B42" s="1" t="s">
        <v>954</v>
      </c>
      <c r="C42" s="509" t="s">
        <v>452</v>
      </c>
      <c r="D42" s="515">
        <v>3253</v>
      </c>
      <c r="E42" s="510">
        <v>1590</v>
      </c>
      <c r="F42" s="415">
        <v>506</v>
      </c>
      <c r="G42" s="575">
        <v>623</v>
      </c>
      <c r="H42" s="575">
        <v>454</v>
      </c>
      <c r="I42" s="578">
        <v>7</v>
      </c>
      <c r="J42" s="515">
        <v>1393</v>
      </c>
      <c r="K42" s="515">
        <v>362</v>
      </c>
      <c r="L42" s="515">
        <v>547</v>
      </c>
      <c r="M42" s="577">
        <v>465</v>
      </c>
      <c r="N42" s="578">
        <v>19</v>
      </c>
      <c r="O42" s="579">
        <v>270</v>
      </c>
      <c r="P42" s="582"/>
    </row>
    <row r="43" spans="1:16" ht="9.75" customHeight="1">
      <c r="A43" s="540"/>
      <c r="B43" s="1"/>
      <c r="C43" s="509" t="s">
        <v>453</v>
      </c>
      <c r="D43" s="515">
        <v>1770</v>
      </c>
      <c r="E43" s="510">
        <v>719</v>
      </c>
      <c r="F43" s="415">
        <v>193</v>
      </c>
      <c r="G43" s="575">
        <v>341</v>
      </c>
      <c r="H43" s="575">
        <v>183</v>
      </c>
      <c r="I43" s="578">
        <v>2</v>
      </c>
      <c r="J43" s="515">
        <v>1005</v>
      </c>
      <c r="K43" s="515">
        <v>184</v>
      </c>
      <c r="L43" s="515">
        <v>373</v>
      </c>
      <c r="M43" s="577">
        <v>436</v>
      </c>
      <c r="N43" s="578">
        <v>12</v>
      </c>
      <c r="O43" s="579">
        <v>46</v>
      </c>
      <c r="P43" s="582">
        <v>15</v>
      </c>
    </row>
    <row r="44" spans="1:16" ht="9.75" customHeight="1">
      <c r="A44" s="540">
        <v>16</v>
      </c>
      <c r="B44" s="1" t="s">
        <v>955</v>
      </c>
      <c r="C44" s="509" t="s">
        <v>452</v>
      </c>
      <c r="D44" s="515">
        <v>3155</v>
      </c>
      <c r="E44" s="510">
        <v>1518</v>
      </c>
      <c r="F44" s="415">
        <v>451</v>
      </c>
      <c r="G44" s="575">
        <v>652</v>
      </c>
      <c r="H44" s="575">
        <v>410</v>
      </c>
      <c r="I44" s="578">
        <v>5</v>
      </c>
      <c r="J44" s="515">
        <v>1428</v>
      </c>
      <c r="K44" s="515">
        <v>383</v>
      </c>
      <c r="L44" s="515">
        <v>608</v>
      </c>
      <c r="M44" s="577">
        <v>425</v>
      </c>
      <c r="N44" s="578">
        <v>12</v>
      </c>
      <c r="O44" s="579">
        <v>209</v>
      </c>
      <c r="P44" s="582"/>
    </row>
    <row r="45" spans="1:16" ht="9.75" customHeight="1">
      <c r="A45" s="540"/>
      <c r="B45" s="1"/>
      <c r="C45" s="509" t="s">
        <v>453</v>
      </c>
      <c r="D45" s="515">
        <v>1700</v>
      </c>
      <c r="E45" s="510">
        <v>661</v>
      </c>
      <c r="F45" s="415">
        <v>162</v>
      </c>
      <c r="G45" s="575">
        <v>351</v>
      </c>
      <c r="H45" s="575">
        <v>147</v>
      </c>
      <c r="I45" s="578">
        <v>1</v>
      </c>
      <c r="J45" s="515">
        <v>1010</v>
      </c>
      <c r="K45" s="515">
        <v>195</v>
      </c>
      <c r="L45" s="515">
        <v>404</v>
      </c>
      <c r="M45" s="577">
        <v>401</v>
      </c>
      <c r="N45" s="578">
        <v>10</v>
      </c>
      <c r="O45" s="579">
        <v>29</v>
      </c>
      <c r="P45" s="582">
        <v>16</v>
      </c>
    </row>
    <row r="46" spans="1:16" ht="9.75" customHeight="1">
      <c r="A46" s="540">
        <v>17</v>
      </c>
      <c r="B46" s="1" t="s">
        <v>956</v>
      </c>
      <c r="C46" s="509" t="s">
        <v>452</v>
      </c>
      <c r="D46" s="515">
        <v>3202</v>
      </c>
      <c r="E46" s="510">
        <v>1358</v>
      </c>
      <c r="F46" s="415">
        <v>379</v>
      </c>
      <c r="G46" s="575">
        <v>555</v>
      </c>
      <c r="H46" s="575">
        <v>415</v>
      </c>
      <c r="I46" s="578">
        <v>9</v>
      </c>
      <c r="J46" s="515">
        <v>1603</v>
      </c>
      <c r="K46" s="515">
        <v>483</v>
      </c>
      <c r="L46" s="515">
        <v>647</v>
      </c>
      <c r="M46" s="577">
        <v>455</v>
      </c>
      <c r="N46" s="578">
        <v>18</v>
      </c>
      <c r="O46" s="579">
        <v>241</v>
      </c>
      <c r="P46" s="582"/>
    </row>
    <row r="47" spans="1:16" ht="9.75" customHeight="1">
      <c r="A47" s="540"/>
      <c r="B47" s="1"/>
      <c r="C47" s="509" t="s">
        <v>453</v>
      </c>
      <c r="D47" s="515">
        <v>1664</v>
      </c>
      <c r="E47" s="510">
        <v>537</v>
      </c>
      <c r="F47" s="415">
        <v>119</v>
      </c>
      <c r="G47" s="575">
        <v>262</v>
      </c>
      <c r="H47" s="575">
        <v>152</v>
      </c>
      <c r="I47" s="578">
        <v>4</v>
      </c>
      <c r="J47" s="515">
        <v>1085</v>
      </c>
      <c r="K47" s="515">
        <v>265</v>
      </c>
      <c r="L47" s="515">
        <v>390</v>
      </c>
      <c r="M47" s="577">
        <v>417</v>
      </c>
      <c r="N47" s="578">
        <v>13</v>
      </c>
      <c r="O47" s="579">
        <v>42</v>
      </c>
      <c r="P47" s="582">
        <v>17</v>
      </c>
    </row>
    <row r="48" spans="1:16" ht="9.75" customHeight="1">
      <c r="A48" s="540">
        <v>18</v>
      </c>
      <c r="B48" s="1" t="s">
        <v>957</v>
      </c>
      <c r="C48" s="509" t="s">
        <v>452</v>
      </c>
      <c r="D48" s="515">
        <v>2804</v>
      </c>
      <c r="E48" s="510">
        <v>1034</v>
      </c>
      <c r="F48" s="415">
        <v>303</v>
      </c>
      <c r="G48" s="575">
        <v>413</v>
      </c>
      <c r="H48" s="575">
        <v>313</v>
      </c>
      <c r="I48" s="578">
        <v>5</v>
      </c>
      <c r="J48" s="515">
        <v>1576</v>
      </c>
      <c r="K48" s="515">
        <v>498</v>
      </c>
      <c r="L48" s="515">
        <v>638</v>
      </c>
      <c r="M48" s="577">
        <v>425</v>
      </c>
      <c r="N48" s="578">
        <v>15</v>
      </c>
      <c r="O48" s="579">
        <v>194</v>
      </c>
      <c r="P48" s="582"/>
    </row>
    <row r="49" spans="1:16" ht="9.75" customHeight="1">
      <c r="A49" s="540"/>
      <c r="B49" s="1"/>
      <c r="C49" s="514" t="s">
        <v>453</v>
      </c>
      <c r="D49" s="515">
        <v>1430</v>
      </c>
      <c r="E49" s="510">
        <v>383</v>
      </c>
      <c r="F49" s="415">
        <v>93</v>
      </c>
      <c r="G49" s="575">
        <v>194</v>
      </c>
      <c r="H49" s="575">
        <v>95</v>
      </c>
      <c r="I49" s="578">
        <v>1</v>
      </c>
      <c r="J49" s="515">
        <v>1015</v>
      </c>
      <c r="K49" s="515">
        <v>236</v>
      </c>
      <c r="L49" s="515">
        <v>385</v>
      </c>
      <c r="M49" s="577">
        <v>384</v>
      </c>
      <c r="N49" s="578">
        <v>10</v>
      </c>
      <c r="O49" s="579">
        <v>32</v>
      </c>
      <c r="P49" s="582">
        <v>18</v>
      </c>
    </row>
    <row r="50" spans="1:16" ht="9.75" customHeight="1">
      <c r="A50" s="540">
        <v>19</v>
      </c>
      <c r="B50" s="1" t="s">
        <v>958</v>
      </c>
      <c r="C50" s="514" t="s">
        <v>452</v>
      </c>
      <c r="D50" s="515">
        <v>1979</v>
      </c>
      <c r="E50" s="510">
        <v>685</v>
      </c>
      <c r="F50" s="415">
        <v>253</v>
      </c>
      <c r="G50" s="575">
        <v>217</v>
      </c>
      <c r="H50" s="575">
        <v>213</v>
      </c>
      <c r="I50" s="578">
        <v>2</v>
      </c>
      <c r="J50" s="515">
        <v>1173</v>
      </c>
      <c r="K50" s="515">
        <v>423</v>
      </c>
      <c r="L50" s="515">
        <v>425</v>
      </c>
      <c r="M50" s="577">
        <v>305</v>
      </c>
      <c r="N50" s="578">
        <v>20</v>
      </c>
      <c r="O50" s="579">
        <v>121</v>
      </c>
      <c r="P50" s="582"/>
    </row>
    <row r="51" spans="1:16" ht="9.75" customHeight="1">
      <c r="A51" s="540"/>
      <c r="C51" s="514" t="s">
        <v>453</v>
      </c>
      <c r="D51" s="515">
        <v>906</v>
      </c>
      <c r="E51" s="510">
        <v>179</v>
      </c>
      <c r="F51" s="415">
        <v>47</v>
      </c>
      <c r="G51" s="575">
        <v>86</v>
      </c>
      <c r="H51" s="575">
        <v>46</v>
      </c>
      <c r="I51" s="576" t="s">
        <v>491</v>
      </c>
      <c r="J51" s="515">
        <v>704</v>
      </c>
      <c r="K51" s="515">
        <v>203</v>
      </c>
      <c r="L51" s="515">
        <v>217</v>
      </c>
      <c r="M51" s="577">
        <v>272</v>
      </c>
      <c r="N51" s="578">
        <v>12</v>
      </c>
      <c r="O51" s="579">
        <v>23</v>
      </c>
      <c r="P51" s="582">
        <v>19</v>
      </c>
    </row>
    <row r="52" spans="1:16" ht="9.75" customHeight="1">
      <c r="A52" s="540">
        <v>20</v>
      </c>
      <c r="B52" s="1" t="s">
        <v>959</v>
      </c>
      <c r="C52" s="509" t="s">
        <v>452</v>
      </c>
      <c r="D52" s="515">
        <v>1527</v>
      </c>
      <c r="E52" s="510">
        <v>504</v>
      </c>
      <c r="F52" s="415">
        <v>212</v>
      </c>
      <c r="G52" s="575">
        <v>185</v>
      </c>
      <c r="H52" s="575">
        <v>105</v>
      </c>
      <c r="I52" s="578">
        <v>2</v>
      </c>
      <c r="J52" s="515">
        <v>941</v>
      </c>
      <c r="K52" s="515">
        <v>354</v>
      </c>
      <c r="L52" s="515">
        <v>405</v>
      </c>
      <c r="M52" s="577">
        <v>174</v>
      </c>
      <c r="N52" s="578">
        <v>8</v>
      </c>
      <c r="O52" s="579">
        <v>82</v>
      </c>
      <c r="P52" s="582"/>
    </row>
    <row r="53" spans="1:16" ht="9.75" customHeight="1">
      <c r="A53" s="540"/>
      <c r="B53" s="1"/>
      <c r="C53" s="509" t="s">
        <v>453</v>
      </c>
      <c r="D53" s="515">
        <v>672</v>
      </c>
      <c r="E53" s="510">
        <v>159</v>
      </c>
      <c r="F53" s="415">
        <v>48</v>
      </c>
      <c r="G53" s="575">
        <v>97</v>
      </c>
      <c r="H53" s="575">
        <v>14</v>
      </c>
      <c r="I53" s="576" t="s">
        <v>491</v>
      </c>
      <c r="J53" s="515">
        <v>497</v>
      </c>
      <c r="K53" s="515">
        <v>141</v>
      </c>
      <c r="L53" s="515">
        <v>202</v>
      </c>
      <c r="M53" s="577">
        <v>149</v>
      </c>
      <c r="N53" s="578">
        <v>5</v>
      </c>
      <c r="O53" s="579">
        <v>16</v>
      </c>
      <c r="P53" s="582">
        <v>20</v>
      </c>
    </row>
    <row r="54" spans="1:16" ht="9.75" customHeight="1">
      <c r="A54" s="540">
        <v>21</v>
      </c>
      <c r="B54" s="1" t="s">
        <v>960</v>
      </c>
      <c r="C54" s="509" t="s">
        <v>452</v>
      </c>
      <c r="D54" s="515">
        <v>1549</v>
      </c>
      <c r="E54" s="510">
        <v>439</v>
      </c>
      <c r="F54" s="415">
        <v>211</v>
      </c>
      <c r="G54" s="575">
        <v>135</v>
      </c>
      <c r="H54" s="575">
        <v>92</v>
      </c>
      <c r="I54" s="578">
        <v>1</v>
      </c>
      <c r="J54" s="515">
        <v>1011</v>
      </c>
      <c r="K54" s="515">
        <v>419</v>
      </c>
      <c r="L54" s="515">
        <v>416</v>
      </c>
      <c r="M54" s="577">
        <v>166</v>
      </c>
      <c r="N54" s="578">
        <v>10</v>
      </c>
      <c r="O54" s="579">
        <v>99</v>
      </c>
      <c r="P54" s="582"/>
    </row>
    <row r="55" spans="1:16" ht="9.75" customHeight="1">
      <c r="A55" s="540"/>
      <c r="B55" s="1"/>
      <c r="C55" s="509" t="s">
        <v>453</v>
      </c>
      <c r="D55" s="515">
        <v>618</v>
      </c>
      <c r="E55" s="510">
        <v>100</v>
      </c>
      <c r="F55" s="415">
        <v>30</v>
      </c>
      <c r="G55" s="575">
        <v>59</v>
      </c>
      <c r="H55" s="575">
        <v>11</v>
      </c>
      <c r="I55" s="576" t="s">
        <v>491</v>
      </c>
      <c r="J55" s="515">
        <v>505</v>
      </c>
      <c r="K55" s="515">
        <v>157</v>
      </c>
      <c r="L55" s="515">
        <v>207</v>
      </c>
      <c r="M55" s="577">
        <v>140</v>
      </c>
      <c r="N55" s="578">
        <v>1</v>
      </c>
      <c r="O55" s="579">
        <v>13</v>
      </c>
      <c r="P55" s="582">
        <v>21</v>
      </c>
    </row>
    <row r="56" spans="1:16" ht="9.75" customHeight="1">
      <c r="A56" s="540">
        <v>22</v>
      </c>
      <c r="B56" s="1" t="s">
        <v>961</v>
      </c>
      <c r="C56" s="509" t="s">
        <v>452</v>
      </c>
      <c r="D56" s="515">
        <v>868</v>
      </c>
      <c r="E56" s="510">
        <v>175</v>
      </c>
      <c r="F56" s="415">
        <v>118</v>
      </c>
      <c r="G56" s="575">
        <v>36</v>
      </c>
      <c r="H56" s="575">
        <v>20</v>
      </c>
      <c r="I56" s="578">
        <v>1</v>
      </c>
      <c r="J56" s="515">
        <v>636</v>
      </c>
      <c r="K56" s="515">
        <v>284</v>
      </c>
      <c r="L56" s="515">
        <v>243</v>
      </c>
      <c r="M56" s="577">
        <v>100</v>
      </c>
      <c r="N56" s="578">
        <v>9</v>
      </c>
      <c r="O56" s="579">
        <v>57</v>
      </c>
      <c r="P56" s="582"/>
    </row>
    <row r="57" spans="1:16" ht="9.75" customHeight="1">
      <c r="A57" s="540"/>
      <c r="B57" s="1"/>
      <c r="C57" s="514" t="s">
        <v>453</v>
      </c>
      <c r="D57" s="515">
        <v>282</v>
      </c>
      <c r="E57" s="583">
        <v>24</v>
      </c>
      <c r="F57" s="415">
        <v>8</v>
      </c>
      <c r="G57" s="580">
        <v>12</v>
      </c>
      <c r="H57" s="575">
        <v>4</v>
      </c>
      <c r="I57" s="576" t="s">
        <v>491</v>
      </c>
      <c r="J57" s="515">
        <v>252</v>
      </c>
      <c r="K57" s="515">
        <v>73</v>
      </c>
      <c r="L57" s="515">
        <v>89</v>
      </c>
      <c r="M57" s="577">
        <v>85</v>
      </c>
      <c r="N57" s="578">
        <v>5</v>
      </c>
      <c r="O57" s="579">
        <v>6</v>
      </c>
      <c r="P57" s="582">
        <v>22</v>
      </c>
    </row>
    <row r="58" spans="1:16" ht="9.75" customHeight="1">
      <c r="A58" s="540">
        <v>23</v>
      </c>
      <c r="B58" s="1" t="s">
        <v>962</v>
      </c>
      <c r="C58" s="514" t="s">
        <v>452</v>
      </c>
      <c r="D58" s="515">
        <v>492</v>
      </c>
      <c r="E58" s="510">
        <v>108</v>
      </c>
      <c r="F58" s="415">
        <v>90</v>
      </c>
      <c r="G58" s="575">
        <v>13</v>
      </c>
      <c r="H58" s="575">
        <v>4</v>
      </c>
      <c r="I58" s="578">
        <v>1</v>
      </c>
      <c r="J58" s="515">
        <v>360</v>
      </c>
      <c r="K58" s="515">
        <v>194</v>
      </c>
      <c r="L58" s="515">
        <v>121</v>
      </c>
      <c r="M58" s="577">
        <v>37</v>
      </c>
      <c r="N58" s="578">
        <v>8</v>
      </c>
      <c r="O58" s="579">
        <v>24</v>
      </c>
      <c r="P58" s="582"/>
    </row>
    <row r="59" spans="1:16" ht="9.75" customHeight="1">
      <c r="A59" s="540"/>
      <c r="B59" s="1"/>
      <c r="C59" s="514" t="s">
        <v>453</v>
      </c>
      <c r="D59" s="515">
        <v>80</v>
      </c>
      <c r="E59" s="583">
        <v>11</v>
      </c>
      <c r="F59" s="415">
        <v>9</v>
      </c>
      <c r="G59" s="575">
        <v>1</v>
      </c>
      <c r="H59" s="575">
        <v>1</v>
      </c>
      <c r="I59" s="576" t="s">
        <v>491</v>
      </c>
      <c r="J59" s="515">
        <v>67</v>
      </c>
      <c r="K59" s="515">
        <v>28</v>
      </c>
      <c r="L59" s="515">
        <v>20</v>
      </c>
      <c r="M59" s="577">
        <v>19</v>
      </c>
      <c r="N59" s="576" t="s">
        <v>491</v>
      </c>
      <c r="O59" s="579">
        <v>2</v>
      </c>
      <c r="P59" s="582">
        <v>23</v>
      </c>
    </row>
    <row r="60" spans="1:16" ht="9.75" customHeight="1">
      <c r="A60" s="540"/>
      <c r="B60" s="1"/>
      <c r="C60" s="514"/>
      <c r="D60" s="515"/>
      <c r="E60" s="510"/>
      <c r="F60" s="584"/>
      <c r="G60" s="585"/>
      <c r="H60" s="575"/>
      <c r="I60" s="578"/>
      <c r="J60" s="118"/>
      <c r="K60" s="156"/>
      <c r="L60" s="586"/>
      <c r="M60" s="586"/>
      <c r="N60" s="587"/>
      <c r="O60" s="588"/>
      <c r="P60" s="582"/>
    </row>
    <row r="61" spans="1:16" ht="9.75" customHeight="1">
      <c r="A61" s="547">
        <v>24</v>
      </c>
      <c r="B61" s="81" t="s">
        <v>963</v>
      </c>
      <c r="C61" s="548" t="s">
        <v>452</v>
      </c>
      <c r="D61" s="505">
        <v>45751</v>
      </c>
      <c r="E61" s="549">
        <v>22202</v>
      </c>
      <c r="F61" s="585">
        <v>6216</v>
      </c>
      <c r="G61" s="585">
        <v>7737</v>
      </c>
      <c r="H61" s="585">
        <v>8074</v>
      </c>
      <c r="I61" s="589">
        <v>175</v>
      </c>
      <c r="J61" s="549">
        <v>20474</v>
      </c>
      <c r="K61" s="549">
        <v>6043</v>
      </c>
      <c r="L61" s="549">
        <v>7275</v>
      </c>
      <c r="M61" s="590">
        <v>6841</v>
      </c>
      <c r="N61" s="589">
        <v>315</v>
      </c>
      <c r="O61" s="591">
        <v>3075</v>
      </c>
      <c r="P61" s="582"/>
    </row>
    <row r="62" spans="1:16" ht="9.75" customHeight="1">
      <c r="A62" s="231"/>
      <c r="B62" s="81"/>
      <c r="C62" s="548" t="s">
        <v>453</v>
      </c>
      <c r="D62" s="505">
        <v>22864</v>
      </c>
      <c r="E62" s="549">
        <v>9291</v>
      </c>
      <c r="F62" s="585">
        <v>2258</v>
      </c>
      <c r="G62" s="585">
        <v>3993</v>
      </c>
      <c r="H62" s="585">
        <v>3003</v>
      </c>
      <c r="I62" s="589">
        <v>37</v>
      </c>
      <c r="J62" s="549">
        <v>13127</v>
      </c>
      <c r="K62" s="549">
        <v>2573</v>
      </c>
      <c r="L62" s="549">
        <v>4345</v>
      </c>
      <c r="M62" s="590">
        <v>6020</v>
      </c>
      <c r="N62" s="589">
        <v>189</v>
      </c>
      <c r="O62" s="591">
        <v>446</v>
      </c>
      <c r="P62" s="592">
        <v>24</v>
      </c>
    </row>
    <row r="63" ht="12.75">
      <c r="P63" s="187"/>
    </row>
  </sheetData>
  <mergeCells count="1">
    <mergeCell ref="A4:I4"/>
  </mergeCells>
  <printOptions/>
  <pageMargins left="0.5905511811023623" right="0.5905511811023623" top="0.3937007874015748" bottom="0.5905511811023623"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dimension ref="A1:Q63"/>
  <sheetViews>
    <sheetView workbookViewId="0" topLeftCell="A1">
      <selection activeCell="B20" sqref="B20"/>
    </sheetView>
  </sheetViews>
  <sheetFormatPr defaultColWidth="11.421875" defaultRowHeight="12.75"/>
  <cols>
    <col min="1" max="1" width="5.00390625" style="0" customWidth="1"/>
    <col min="2" max="2" width="17.57421875" style="0" customWidth="1"/>
    <col min="3" max="3" width="3.00390625" style="0" customWidth="1"/>
    <col min="4" max="9" width="10.7109375" style="0" customWidth="1"/>
    <col min="16" max="16" width="5.00390625" style="0" customWidth="1"/>
  </cols>
  <sheetData>
    <row r="1" spans="1:17" ht="9.75" customHeight="1">
      <c r="A1" s="4" t="str">
        <f>"- 50 -"</f>
        <v>- 50 -</v>
      </c>
      <c r="B1" s="54"/>
      <c r="C1" s="4"/>
      <c r="D1" s="4"/>
      <c r="E1" s="4"/>
      <c r="F1" s="4"/>
      <c r="G1" s="4"/>
      <c r="H1" s="4"/>
      <c r="I1" s="54"/>
      <c r="J1" s="4" t="str">
        <f>"- 51 -"</f>
        <v>- 51 -</v>
      </c>
      <c r="K1" s="4"/>
      <c r="L1" s="4"/>
      <c r="M1" s="4"/>
      <c r="N1" s="4"/>
      <c r="O1" s="4"/>
      <c r="P1" s="4"/>
      <c r="Q1" s="54"/>
    </row>
    <row r="2" spans="2:16" ht="9.75" customHeight="1">
      <c r="B2" s="1"/>
      <c r="C2" s="5"/>
      <c r="D2" s="5"/>
      <c r="E2" s="1"/>
      <c r="F2" s="1"/>
      <c r="G2" s="1"/>
      <c r="H2" s="1"/>
      <c r="I2" s="1"/>
      <c r="J2" s="1"/>
      <c r="K2" s="1"/>
      <c r="L2" s="1"/>
      <c r="M2" s="1"/>
      <c r="N2" s="1"/>
      <c r="O2" s="1"/>
      <c r="P2" s="1"/>
    </row>
    <row r="3" spans="2:16" ht="9.75" customHeight="1">
      <c r="B3" s="1"/>
      <c r="C3" s="5"/>
      <c r="D3" s="5"/>
      <c r="E3" s="1"/>
      <c r="F3" s="1"/>
      <c r="G3" s="1"/>
      <c r="H3" s="1"/>
      <c r="I3" s="1"/>
      <c r="J3" s="1"/>
      <c r="K3" s="1"/>
      <c r="L3" s="1"/>
      <c r="M3" s="1"/>
      <c r="N3" s="1"/>
      <c r="O3" s="1"/>
      <c r="P3" s="1"/>
    </row>
    <row r="4" spans="1:16" ht="12.75">
      <c r="A4" s="716" t="s">
        <v>972</v>
      </c>
      <c r="B4" s="716"/>
      <c r="C4" s="716"/>
      <c r="D4" s="716"/>
      <c r="E4" s="716"/>
      <c r="F4" s="716"/>
      <c r="G4" s="716"/>
      <c r="H4" s="716"/>
      <c r="I4" s="716"/>
      <c r="J4" s="396" t="s">
        <v>973</v>
      </c>
      <c r="K4" s="106"/>
      <c r="L4" s="106"/>
      <c r="M4" s="106"/>
      <c r="N4" s="106"/>
      <c r="O4" s="106"/>
      <c r="P4" s="106"/>
    </row>
    <row r="5" spans="2:16" ht="9.75" customHeight="1">
      <c r="B5" s="1"/>
      <c r="C5" s="5"/>
      <c r="D5" s="5"/>
      <c r="E5" s="1"/>
      <c r="F5" s="1"/>
      <c r="G5" s="1"/>
      <c r="H5" s="1"/>
      <c r="I5" s="1"/>
      <c r="J5" s="1"/>
      <c r="K5" s="1"/>
      <c r="L5" s="1"/>
      <c r="M5" s="1"/>
      <c r="N5" s="1"/>
      <c r="O5" s="1"/>
      <c r="P5" s="1"/>
    </row>
    <row r="6" spans="1:16" ht="9.75" customHeight="1" thickBot="1">
      <c r="A6" s="230"/>
      <c r="B6" s="23"/>
      <c r="C6" s="174"/>
      <c r="D6" s="174"/>
      <c r="E6" s="23"/>
      <c r="F6" s="23"/>
      <c r="G6" s="23"/>
      <c r="H6" s="23"/>
      <c r="I6" s="23"/>
      <c r="J6" s="23"/>
      <c r="K6" s="23"/>
      <c r="L6" s="23"/>
      <c r="M6" s="23"/>
      <c r="N6" s="23"/>
      <c r="O6" s="23"/>
      <c r="P6" s="23"/>
    </row>
    <row r="7" spans="1:16" ht="9.75" customHeight="1">
      <c r="A7" s="531"/>
      <c r="B7" s="27" t="s">
        <v>936</v>
      </c>
      <c r="C7" s="68"/>
      <c r="D7" s="767" t="s">
        <v>439</v>
      </c>
      <c r="E7" s="123"/>
      <c r="F7" s="27"/>
      <c r="G7" s="27"/>
      <c r="H7" s="27"/>
      <c r="I7" s="24"/>
      <c r="J7" s="24"/>
      <c r="K7" s="24"/>
      <c r="L7" s="24"/>
      <c r="M7" s="24"/>
      <c r="N7" s="24"/>
      <c r="O7" s="206"/>
      <c r="P7" s="532"/>
    </row>
    <row r="8" spans="1:16" ht="9.75" customHeight="1">
      <c r="A8" s="231"/>
      <c r="B8" s="4" t="s">
        <v>937</v>
      </c>
      <c r="C8" s="71"/>
      <c r="D8" s="765"/>
      <c r="E8" s="29"/>
      <c r="F8" s="29"/>
      <c r="G8" s="29"/>
      <c r="H8" s="29"/>
      <c r="I8" s="29"/>
      <c r="J8" s="29"/>
      <c r="K8" s="29"/>
      <c r="L8" s="29"/>
      <c r="M8" s="29"/>
      <c r="N8" s="29"/>
      <c r="O8" s="241"/>
      <c r="P8" s="234"/>
    </row>
    <row r="9" spans="1:16" ht="9.75" customHeight="1">
      <c r="A9" s="231"/>
      <c r="B9" s="72" t="s">
        <v>938</v>
      </c>
      <c r="C9" s="71"/>
      <c r="D9" s="765"/>
      <c r="E9" s="44"/>
      <c r="F9" s="50"/>
      <c r="G9" s="44"/>
      <c r="H9" s="50"/>
      <c r="I9" s="99"/>
      <c r="J9" s="74"/>
      <c r="K9" s="50"/>
      <c r="L9" s="44"/>
      <c r="M9" s="50"/>
      <c r="N9" s="30"/>
      <c r="O9" s="236"/>
      <c r="P9" s="234"/>
    </row>
    <row r="10" spans="1:16" ht="9.75" customHeight="1">
      <c r="A10" s="231"/>
      <c r="C10" s="71"/>
      <c r="D10" s="765"/>
      <c r="E10" s="148"/>
      <c r="F10" s="50"/>
      <c r="G10" s="209"/>
      <c r="H10" s="50"/>
      <c r="I10" s="207"/>
      <c r="J10" s="178"/>
      <c r="K10" s="50"/>
      <c r="L10" s="209"/>
      <c r="M10" s="50"/>
      <c r="N10" s="211"/>
      <c r="O10" s="236"/>
      <c r="P10" s="234"/>
    </row>
    <row r="11" spans="1:16" ht="9.75" customHeight="1">
      <c r="A11" s="231"/>
      <c r="B11" s="570" t="s">
        <v>970</v>
      </c>
      <c r="C11" s="571"/>
      <c r="D11" s="765"/>
      <c r="E11" s="148"/>
      <c r="F11" s="31"/>
      <c r="G11" s="46"/>
      <c r="H11" s="75"/>
      <c r="I11" s="46"/>
      <c r="J11" s="175"/>
      <c r="K11" s="99"/>
      <c r="L11" s="46"/>
      <c r="M11" s="46"/>
      <c r="N11" s="45"/>
      <c r="O11" s="236"/>
      <c r="P11" s="234"/>
    </row>
    <row r="12" spans="1:16" ht="9.75" customHeight="1" thickBot="1">
      <c r="A12" s="231"/>
      <c r="B12" s="123" t="s">
        <v>971</v>
      </c>
      <c r="C12" s="571"/>
      <c r="D12" s="768"/>
      <c r="E12" s="48"/>
      <c r="F12" s="24"/>
      <c r="G12" s="50"/>
      <c r="H12" s="24"/>
      <c r="I12" s="50"/>
      <c r="J12" s="49"/>
      <c r="K12" s="50"/>
      <c r="L12" s="50"/>
      <c r="M12" s="50"/>
      <c r="N12" s="24"/>
      <c r="O12" s="101"/>
      <c r="P12" s="261"/>
    </row>
    <row r="13" spans="1:16" ht="9.75" customHeight="1">
      <c r="A13" s="531"/>
      <c r="B13" s="34"/>
      <c r="C13" s="176"/>
      <c r="D13" s="573"/>
      <c r="E13" s="574"/>
      <c r="F13" s="34"/>
      <c r="G13" s="34"/>
      <c r="H13" s="34"/>
      <c r="I13" s="34"/>
      <c r="J13" s="34"/>
      <c r="K13" s="34"/>
      <c r="L13" s="34"/>
      <c r="M13" s="34"/>
      <c r="N13" s="34"/>
      <c r="O13" s="34"/>
      <c r="P13" s="532"/>
    </row>
    <row r="14" spans="1:16" ht="9.75" customHeight="1">
      <c r="A14" s="178">
        <v>1</v>
      </c>
      <c r="B14" s="118" t="s">
        <v>940</v>
      </c>
      <c r="C14" s="514" t="s">
        <v>452</v>
      </c>
      <c r="D14" s="593">
        <v>723</v>
      </c>
      <c r="E14" s="593">
        <v>67</v>
      </c>
      <c r="F14" s="576" t="s">
        <v>491</v>
      </c>
      <c r="G14" s="594">
        <v>37</v>
      </c>
      <c r="H14" s="594">
        <v>30</v>
      </c>
      <c r="I14" s="595" t="s">
        <v>491</v>
      </c>
      <c r="J14" s="593">
        <v>534</v>
      </c>
      <c r="K14" s="439" t="s">
        <v>491</v>
      </c>
      <c r="L14" s="439" t="s">
        <v>491</v>
      </c>
      <c r="M14" s="577">
        <v>521</v>
      </c>
      <c r="N14" s="596">
        <v>13</v>
      </c>
      <c r="O14" s="593">
        <v>122</v>
      </c>
      <c r="P14" s="234"/>
    </row>
    <row r="15" spans="1:16" ht="9.75" customHeight="1">
      <c r="A15" s="178"/>
      <c r="B15" s="118"/>
      <c r="C15" s="514" t="s">
        <v>453</v>
      </c>
      <c r="D15" s="593">
        <v>504</v>
      </c>
      <c r="E15" s="593">
        <v>53</v>
      </c>
      <c r="F15" s="576" t="s">
        <v>491</v>
      </c>
      <c r="G15" s="594">
        <v>30</v>
      </c>
      <c r="H15" s="594">
        <v>23</v>
      </c>
      <c r="I15" s="595" t="s">
        <v>491</v>
      </c>
      <c r="J15" s="593">
        <v>415</v>
      </c>
      <c r="K15" s="439" t="s">
        <v>491</v>
      </c>
      <c r="L15" s="439" t="s">
        <v>491</v>
      </c>
      <c r="M15" s="577">
        <v>406</v>
      </c>
      <c r="N15" s="596">
        <v>9</v>
      </c>
      <c r="O15" s="593">
        <v>36</v>
      </c>
      <c r="P15" s="236">
        <v>1</v>
      </c>
    </row>
    <row r="16" spans="1:16" ht="9.75" customHeight="1">
      <c r="A16" s="178">
        <v>2</v>
      </c>
      <c r="B16" s="118" t="s">
        <v>941</v>
      </c>
      <c r="C16" s="514" t="s">
        <v>452</v>
      </c>
      <c r="D16" s="593">
        <v>379</v>
      </c>
      <c r="E16" s="593">
        <v>48</v>
      </c>
      <c r="F16" s="576" t="s">
        <v>491</v>
      </c>
      <c r="G16" s="594">
        <v>35</v>
      </c>
      <c r="H16" s="594">
        <v>13</v>
      </c>
      <c r="I16" s="595" t="s">
        <v>491</v>
      </c>
      <c r="J16" s="593">
        <v>293</v>
      </c>
      <c r="K16" s="439" t="s">
        <v>491</v>
      </c>
      <c r="L16" s="593">
        <v>3</v>
      </c>
      <c r="M16" s="577">
        <v>285</v>
      </c>
      <c r="N16" s="596">
        <v>5</v>
      </c>
      <c r="O16" s="593">
        <v>38</v>
      </c>
      <c r="P16" s="236"/>
    </row>
    <row r="17" spans="1:16" ht="9.75" customHeight="1">
      <c r="A17" s="178"/>
      <c r="B17" s="118"/>
      <c r="C17" s="514" t="s">
        <v>453</v>
      </c>
      <c r="D17" s="593">
        <v>273</v>
      </c>
      <c r="E17" s="593">
        <v>31</v>
      </c>
      <c r="F17" s="576" t="s">
        <v>491</v>
      </c>
      <c r="G17" s="594">
        <v>22</v>
      </c>
      <c r="H17" s="580">
        <v>9</v>
      </c>
      <c r="I17" s="595" t="s">
        <v>491</v>
      </c>
      <c r="J17" s="593">
        <v>232</v>
      </c>
      <c r="K17" s="439" t="s">
        <v>491</v>
      </c>
      <c r="L17" s="593">
        <v>2</v>
      </c>
      <c r="M17" s="577">
        <v>227</v>
      </c>
      <c r="N17" s="596">
        <v>3</v>
      </c>
      <c r="O17" s="593">
        <v>10</v>
      </c>
      <c r="P17" s="236">
        <v>2</v>
      </c>
    </row>
    <row r="18" spans="1:16" ht="9.75" customHeight="1">
      <c r="A18" s="178">
        <v>3</v>
      </c>
      <c r="B18" s="1" t="s">
        <v>942</v>
      </c>
      <c r="C18" s="509" t="s">
        <v>452</v>
      </c>
      <c r="D18" s="593">
        <v>351</v>
      </c>
      <c r="E18" s="583">
        <v>54</v>
      </c>
      <c r="F18" s="576" t="s">
        <v>491</v>
      </c>
      <c r="G18" s="594">
        <v>41</v>
      </c>
      <c r="H18" s="594">
        <v>13</v>
      </c>
      <c r="I18" s="595" t="s">
        <v>491</v>
      </c>
      <c r="J18" s="593">
        <v>266</v>
      </c>
      <c r="K18" s="439" t="s">
        <v>491</v>
      </c>
      <c r="L18" s="593">
        <v>20</v>
      </c>
      <c r="M18" s="577">
        <v>238</v>
      </c>
      <c r="N18" s="596">
        <v>8</v>
      </c>
      <c r="O18" s="593">
        <v>31</v>
      </c>
      <c r="P18" s="236"/>
    </row>
    <row r="19" spans="1:16" ht="9.75" customHeight="1">
      <c r="A19" s="178"/>
      <c r="B19" s="1"/>
      <c r="C19" s="509" t="s">
        <v>453</v>
      </c>
      <c r="D19" s="593">
        <v>236</v>
      </c>
      <c r="E19" s="583">
        <v>34</v>
      </c>
      <c r="F19" s="576" t="s">
        <v>491</v>
      </c>
      <c r="G19" s="594">
        <v>26</v>
      </c>
      <c r="H19" s="594">
        <v>8</v>
      </c>
      <c r="I19" s="595" t="s">
        <v>491</v>
      </c>
      <c r="J19" s="593">
        <v>193</v>
      </c>
      <c r="K19" s="439" t="s">
        <v>491</v>
      </c>
      <c r="L19" s="593">
        <v>13</v>
      </c>
      <c r="M19" s="577">
        <v>175</v>
      </c>
      <c r="N19" s="596">
        <v>5</v>
      </c>
      <c r="O19" s="593">
        <v>9</v>
      </c>
      <c r="P19" s="236">
        <v>3</v>
      </c>
    </row>
    <row r="20" spans="1:16" ht="9.75" customHeight="1">
      <c r="A20" s="178">
        <v>4</v>
      </c>
      <c r="B20" s="1" t="s">
        <v>966</v>
      </c>
      <c r="C20" s="509" t="s">
        <v>452</v>
      </c>
      <c r="D20" s="593">
        <v>312</v>
      </c>
      <c r="E20" s="583">
        <v>41</v>
      </c>
      <c r="F20" s="415">
        <v>1</v>
      </c>
      <c r="G20" s="594">
        <v>26</v>
      </c>
      <c r="H20" s="594">
        <v>14</v>
      </c>
      <c r="I20" s="595" t="s">
        <v>491</v>
      </c>
      <c r="J20" s="593">
        <v>232</v>
      </c>
      <c r="K20" s="593">
        <v>4</v>
      </c>
      <c r="L20" s="593">
        <v>37</v>
      </c>
      <c r="M20" s="577">
        <v>186</v>
      </c>
      <c r="N20" s="596">
        <v>5</v>
      </c>
      <c r="O20" s="593">
        <v>39</v>
      </c>
      <c r="P20" s="236"/>
    </row>
    <row r="21" spans="1:16" ht="9.75" customHeight="1">
      <c r="A21" s="178"/>
      <c r="C21" s="514" t="s">
        <v>453</v>
      </c>
      <c r="D21" s="593">
        <v>205</v>
      </c>
      <c r="E21" s="583">
        <v>21</v>
      </c>
      <c r="F21" s="576" t="s">
        <v>491</v>
      </c>
      <c r="G21" s="594">
        <v>16</v>
      </c>
      <c r="H21" s="594">
        <v>5</v>
      </c>
      <c r="I21" s="595" t="s">
        <v>491</v>
      </c>
      <c r="J21" s="593">
        <v>171</v>
      </c>
      <c r="K21" s="593">
        <v>4</v>
      </c>
      <c r="L21" s="593">
        <v>28</v>
      </c>
      <c r="M21" s="577">
        <v>138</v>
      </c>
      <c r="N21" s="596">
        <v>1</v>
      </c>
      <c r="O21" s="593">
        <v>13</v>
      </c>
      <c r="P21" s="236">
        <v>4</v>
      </c>
    </row>
    <row r="22" spans="1:16" ht="9.75" customHeight="1">
      <c r="A22" s="178">
        <v>5</v>
      </c>
      <c r="B22" s="1" t="s">
        <v>944</v>
      </c>
      <c r="C22" s="514" t="s">
        <v>452</v>
      </c>
      <c r="D22" s="593">
        <v>268</v>
      </c>
      <c r="E22" s="583">
        <v>64</v>
      </c>
      <c r="F22" s="415">
        <v>1</v>
      </c>
      <c r="G22" s="594">
        <v>42</v>
      </c>
      <c r="H22" s="594">
        <v>20</v>
      </c>
      <c r="I22" s="597">
        <v>1</v>
      </c>
      <c r="J22" s="593">
        <v>163</v>
      </c>
      <c r="K22" s="593">
        <v>5</v>
      </c>
      <c r="L22" s="593">
        <v>35</v>
      </c>
      <c r="M22" s="577">
        <v>115</v>
      </c>
      <c r="N22" s="596">
        <v>8</v>
      </c>
      <c r="O22" s="593">
        <v>41</v>
      </c>
      <c r="P22" s="236"/>
    </row>
    <row r="23" spans="1:16" ht="9.75" customHeight="1">
      <c r="A23" s="178"/>
      <c r="B23" s="1"/>
      <c r="C23" s="514" t="s">
        <v>453</v>
      </c>
      <c r="D23" s="593">
        <v>164</v>
      </c>
      <c r="E23" s="583">
        <v>35</v>
      </c>
      <c r="F23" s="576" t="s">
        <v>491</v>
      </c>
      <c r="G23" s="594">
        <v>28</v>
      </c>
      <c r="H23" s="594">
        <v>7</v>
      </c>
      <c r="I23" s="595" t="s">
        <v>491</v>
      </c>
      <c r="J23" s="593">
        <v>121</v>
      </c>
      <c r="K23" s="593">
        <v>3</v>
      </c>
      <c r="L23" s="593">
        <v>23</v>
      </c>
      <c r="M23" s="577">
        <v>92</v>
      </c>
      <c r="N23" s="596">
        <v>3</v>
      </c>
      <c r="O23" s="593">
        <v>8</v>
      </c>
      <c r="P23" s="236">
        <v>5</v>
      </c>
    </row>
    <row r="24" spans="1:16" ht="9.75" customHeight="1">
      <c r="A24" s="178">
        <v>6</v>
      </c>
      <c r="B24" s="1" t="s">
        <v>945</v>
      </c>
      <c r="C24" s="509" t="s">
        <v>452</v>
      </c>
      <c r="D24" s="593">
        <v>344</v>
      </c>
      <c r="E24" s="583">
        <v>66</v>
      </c>
      <c r="F24" s="415">
        <v>1</v>
      </c>
      <c r="G24" s="594">
        <v>26</v>
      </c>
      <c r="H24" s="594">
        <v>39</v>
      </c>
      <c r="I24" s="595" t="s">
        <v>491</v>
      </c>
      <c r="J24" s="593">
        <v>216</v>
      </c>
      <c r="K24" s="593">
        <v>7</v>
      </c>
      <c r="L24" s="593">
        <v>40</v>
      </c>
      <c r="M24" s="577">
        <v>157</v>
      </c>
      <c r="N24" s="596">
        <v>12</v>
      </c>
      <c r="O24" s="593">
        <v>62</v>
      </c>
      <c r="P24" s="236"/>
    </row>
    <row r="25" spans="1:16" ht="9.75" customHeight="1">
      <c r="A25" s="178"/>
      <c r="B25" s="1"/>
      <c r="C25" s="509" t="s">
        <v>453</v>
      </c>
      <c r="D25" s="593">
        <v>197</v>
      </c>
      <c r="E25" s="583">
        <v>23</v>
      </c>
      <c r="F25" s="415">
        <v>1</v>
      </c>
      <c r="G25" s="594">
        <v>10</v>
      </c>
      <c r="H25" s="594">
        <v>12</v>
      </c>
      <c r="I25" s="595" t="s">
        <v>491</v>
      </c>
      <c r="J25" s="593">
        <v>164</v>
      </c>
      <c r="K25" s="593">
        <v>3</v>
      </c>
      <c r="L25" s="593">
        <v>28</v>
      </c>
      <c r="M25" s="577">
        <v>126</v>
      </c>
      <c r="N25" s="596">
        <v>7</v>
      </c>
      <c r="O25" s="593">
        <v>10</v>
      </c>
      <c r="P25" s="236">
        <v>6</v>
      </c>
    </row>
    <row r="26" spans="1:16" ht="9.75" customHeight="1">
      <c r="A26" s="178">
        <v>7</v>
      </c>
      <c r="B26" s="1" t="s">
        <v>946</v>
      </c>
      <c r="C26" s="509" t="s">
        <v>452</v>
      </c>
      <c r="D26" s="593">
        <v>534</v>
      </c>
      <c r="E26" s="583">
        <v>87</v>
      </c>
      <c r="F26" s="415">
        <v>4</v>
      </c>
      <c r="G26" s="594">
        <v>18</v>
      </c>
      <c r="H26" s="594">
        <v>65</v>
      </c>
      <c r="I26" s="595" t="s">
        <v>491</v>
      </c>
      <c r="J26" s="593">
        <v>310</v>
      </c>
      <c r="K26" s="593">
        <v>10</v>
      </c>
      <c r="L26" s="593">
        <v>60</v>
      </c>
      <c r="M26" s="577">
        <v>227</v>
      </c>
      <c r="N26" s="596">
        <v>13</v>
      </c>
      <c r="O26" s="593">
        <v>137</v>
      </c>
      <c r="P26" s="236"/>
    </row>
    <row r="27" spans="1:16" ht="9.75" customHeight="1">
      <c r="A27" s="178"/>
      <c r="B27" s="1"/>
      <c r="C27" s="514" t="s">
        <v>453</v>
      </c>
      <c r="D27" s="593">
        <v>277</v>
      </c>
      <c r="E27" s="583">
        <v>30</v>
      </c>
      <c r="F27" s="415">
        <v>3</v>
      </c>
      <c r="G27" s="594">
        <v>9</v>
      </c>
      <c r="H27" s="594">
        <v>18</v>
      </c>
      <c r="I27" s="595" t="s">
        <v>491</v>
      </c>
      <c r="J27" s="593">
        <v>220</v>
      </c>
      <c r="K27" s="593">
        <v>4</v>
      </c>
      <c r="L27" s="593">
        <v>35</v>
      </c>
      <c r="M27" s="577">
        <v>173</v>
      </c>
      <c r="N27" s="596">
        <v>8</v>
      </c>
      <c r="O27" s="593">
        <v>27</v>
      </c>
      <c r="P27" s="236">
        <v>7</v>
      </c>
    </row>
    <row r="28" spans="1:16" ht="9.75" customHeight="1">
      <c r="A28" s="178">
        <v>8</v>
      </c>
      <c r="B28" s="1" t="s">
        <v>947</v>
      </c>
      <c r="C28" s="514" t="s">
        <v>452</v>
      </c>
      <c r="D28" s="593">
        <v>663</v>
      </c>
      <c r="E28" s="583">
        <v>93</v>
      </c>
      <c r="F28" s="415">
        <v>5</v>
      </c>
      <c r="G28" s="594">
        <v>30</v>
      </c>
      <c r="H28" s="594">
        <v>58</v>
      </c>
      <c r="I28" s="595" t="s">
        <v>491</v>
      </c>
      <c r="J28" s="593">
        <v>434</v>
      </c>
      <c r="K28" s="593">
        <v>15</v>
      </c>
      <c r="L28" s="593">
        <v>95</v>
      </c>
      <c r="M28" s="577">
        <v>298</v>
      </c>
      <c r="N28" s="596">
        <v>26</v>
      </c>
      <c r="O28" s="593">
        <v>136</v>
      </c>
      <c r="P28" s="236"/>
    </row>
    <row r="29" spans="1:16" ht="9.75" customHeight="1">
      <c r="A29" s="178"/>
      <c r="B29" s="1"/>
      <c r="C29" s="514" t="s">
        <v>453</v>
      </c>
      <c r="D29" s="593">
        <v>373</v>
      </c>
      <c r="E29" s="583">
        <v>31</v>
      </c>
      <c r="F29" s="415">
        <v>1</v>
      </c>
      <c r="G29" s="594">
        <v>13</v>
      </c>
      <c r="H29" s="594">
        <v>17</v>
      </c>
      <c r="I29" s="595" t="s">
        <v>491</v>
      </c>
      <c r="J29" s="593">
        <v>314</v>
      </c>
      <c r="K29" s="593">
        <v>8</v>
      </c>
      <c r="L29" s="593">
        <v>47</v>
      </c>
      <c r="M29" s="577">
        <v>246</v>
      </c>
      <c r="N29" s="596">
        <v>13</v>
      </c>
      <c r="O29" s="593">
        <v>28</v>
      </c>
      <c r="P29" s="236">
        <v>8</v>
      </c>
    </row>
    <row r="30" spans="1:16" ht="9.75" customHeight="1">
      <c r="A30" s="178">
        <v>9</v>
      </c>
      <c r="B30" s="1" t="s">
        <v>948</v>
      </c>
      <c r="C30" s="509" t="s">
        <v>452</v>
      </c>
      <c r="D30" s="593">
        <v>949</v>
      </c>
      <c r="E30" s="583">
        <v>126</v>
      </c>
      <c r="F30" s="415">
        <v>9</v>
      </c>
      <c r="G30" s="594">
        <v>29</v>
      </c>
      <c r="H30" s="594">
        <v>88</v>
      </c>
      <c r="I30" s="595" t="s">
        <v>491</v>
      </c>
      <c r="J30" s="593">
        <v>628</v>
      </c>
      <c r="K30" s="593">
        <v>13</v>
      </c>
      <c r="L30" s="593">
        <v>151</v>
      </c>
      <c r="M30" s="577">
        <v>442</v>
      </c>
      <c r="N30" s="596">
        <v>22</v>
      </c>
      <c r="O30" s="593">
        <v>195</v>
      </c>
      <c r="P30" s="236"/>
    </row>
    <row r="31" spans="1:16" ht="9.75" customHeight="1">
      <c r="A31" s="178"/>
      <c r="B31" s="1"/>
      <c r="C31" s="509" t="s">
        <v>453</v>
      </c>
      <c r="D31" s="593">
        <v>545</v>
      </c>
      <c r="E31" s="583">
        <v>28</v>
      </c>
      <c r="F31" s="415">
        <v>2</v>
      </c>
      <c r="G31" s="594">
        <v>9</v>
      </c>
      <c r="H31" s="594">
        <v>17</v>
      </c>
      <c r="I31" s="595" t="s">
        <v>491</v>
      </c>
      <c r="J31" s="593">
        <v>476</v>
      </c>
      <c r="K31" s="593">
        <v>4</v>
      </c>
      <c r="L31" s="593">
        <v>90</v>
      </c>
      <c r="M31" s="577">
        <v>372</v>
      </c>
      <c r="N31" s="596">
        <v>10</v>
      </c>
      <c r="O31" s="593">
        <v>41</v>
      </c>
      <c r="P31" s="544">
        <v>9</v>
      </c>
    </row>
    <row r="32" spans="1:16" ht="9.75" customHeight="1">
      <c r="A32" s="540">
        <v>10</v>
      </c>
      <c r="B32" s="1" t="s">
        <v>949</v>
      </c>
      <c r="C32" s="509" t="s">
        <v>452</v>
      </c>
      <c r="D32" s="593">
        <v>1221</v>
      </c>
      <c r="E32" s="583">
        <v>155</v>
      </c>
      <c r="F32" s="415">
        <v>17</v>
      </c>
      <c r="G32" s="594">
        <v>46</v>
      </c>
      <c r="H32" s="594">
        <v>92</v>
      </c>
      <c r="I32" s="595" t="s">
        <v>491</v>
      </c>
      <c r="J32" s="593">
        <v>843</v>
      </c>
      <c r="K32" s="593">
        <v>37</v>
      </c>
      <c r="L32" s="593">
        <v>236</v>
      </c>
      <c r="M32" s="577">
        <v>544</v>
      </c>
      <c r="N32" s="596">
        <v>26</v>
      </c>
      <c r="O32" s="593">
        <v>223</v>
      </c>
      <c r="P32" s="236"/>
    </row>
    <row r="33" spans="1:16" ht="9.75" customHeight="1">
      <c r="A33" s="178"/>
      <c r="B33" s="1"/>
      <c r="C33" s="514" t="s">
        <v>453</v>
      </c>
      <c r="D33" s="593">
        <v>738</v>
      </c>
      <c r="E33" s="583">
        <v>60</v>
      </c>
      <c r="F33" s="415">
        <v>6</v>
      </c>
      <c r="G33" s="594">
        <v>24</v>
      </c>
      <c r="H33" s="594">
        <v>30</v>
      </c>
      <c r="I33" s="595" t="s">
        <v>491</v>
      </c>
      <c r="J33" s="593">
        <v>631</v>
      </c>
      <c r="K33" s="593">
        <v>18</v>
      </c>
      <c r="L33" s="593">
        <v>143</v>
      </c>
      <c r="M33" s="577">
        <v>454</v>
      </c>
      <c r="N33" s="596">
        <v>16</v>
      </c>
      <c r="O33" s="593">
        <v>47</v>
      </c>
      <c r="P33" s="545">
        <v>10</v>
      </c>
    </row>
    <row r="34" spans="1:16" ht="9.75" customHeight="1">
      <c r="A34" s="540">
        <v>11</v>
      </c>
      <c r="B34" s="1" t="s">
        <v>950</v>
      </c>
      <c r="C34" s="514" t="s">
        <v>452</v>
      </c>
      <c r="D34" s="593">
        <v>1608</v>
      </c>
      <c r="E34" s="583">
        <v>190</v>
      </c>
      <c r="F34" s="415">
        <v>18</v>
      </c>
      <c r="G34" s="594">
        <v>72</v>
      </c>
      <c r="H34" s="594">
        <v>100</v>
      </c>
      <c r="I34" s="595" t="s">
        <v>491</v>
      </c>
      <c r="J34" s="593">
        <v>1125</v>
      </c>
      <c r="K34" s="593">
        <v>40</v>
      </c>
      <c r="L34" s="593">
        <v>340</v>
      </c>
      <c r="M34" s="577">
        <v>721</v>
      </c>
      <c r="N34" s="596">
        <v>24</v>
      </c>
      <c r="O34" s="593">
        <v>293</v>
      </c>
      <c r="P34" s="236"/>
    </row>
    <row r="35" spans="1:16" ht="9.75" customHeight="1">
      <c r="A35" s="540"/>
      <c r="B35" s="1"/>
      <c r="C35" s="514" t="s">
        <v>453</v>
      </c>
      <c r="D35" s="593">
        <v>953</v>
      </c>
      <c r="E35" s="583">
        <v>70</v>
      </c>
      <c r="F35" s="415">
        <v>2</v>
      </c>
      <c r="G35" s="594">
        <v>38</v>
      </c>
      <c r="H35" s="594">
        <v>30</v>
      </c>
      <c r="I35" s="595" t="s">
        <v>491</v>
      </c>
      <c r="J35" s="593">
        <v>825</v>
      </c>
      <c r="K35" s="593">
        <v>15</v>
      </c>
      <c r="L35" s="593">
        <v>214</v>
      </c>
      <c r="M35" s="577">
        <v>582</v>
      </c>
      <c r="N35" s="596">
        <v>14</v>
      </c>
      <c r="O35" s="593">
        <v>58</v>
      </c>
      <c r="P35" s="545">
        <v>11</v>
      </c>
    </row>
    <row r="36" spans="1:16" ht="9.75" customHeight="1">
      <c r="A36" s="540">
        <v>12</v>
      </c>
      <c r="B36" s="1" t="s">
        <v>951</v>
      </c>
      <c r="C36" s="509" t="s">
        <v>452</v>
      </c>
      <c r="D36" s="593">
        <v>1836</v>
      </c>
      <c r="E36" s="583">
        <v>208</v>
      </c>
      <c r="F36" s="415">
        <v>41</v>
      </c>
      <c r="G36" s="594">
        <v>81</v>
      </c>
      <c r="H36" s="594">
        <v>86</v>
      </c>
      <c r="I36" s="595" t="s">
        <v>491</v>
      </c>
      <c r="J36" s="593">
        <v>1259</v>
      </c>
      <c r="K36" s="593">
        <v>43</v>
      </c>
      <c r="L36" s="593">
        <v>391</v>
      </c>
      <c r="M36" s="598">
        <v>795</v>
      </c>
      <c r="N36" s="596">
        <v>30</v>
      </c>
      <c r="O36" s="593">
        <v>369</v>
      </c>
      <c r="P36" s="545"/>
    </row>
    <row r="37" spans="1:16" ht="9.75" customHeight="1">
      <c r="A37" s="540"/>
      <c r="C37" s="509" t="s">
        <v>453</v>
      </c>
      <c r="D37" s="593">
        <v>1090</v>
      </c>
      <c r="E37" s="583">
        <v>86</v>
      </c>
      <c r="F37" s="415">
        <v>9</v>
      </c>
      <c r="G37" s="594">
        <v>43</v>
      </c>
      <c r="H37" s="594">
        <v>34</v>
      </c>
      <c r="I37" s="595" t="s">
        <v>491</v>
      </c>
      <c r="J37" s="593">
        <v>946</v>
      </c>
      <c r="K37" s="593">
        <v>18</v>
      </c>
      <c r="L37" s="593">
        <v>256</v>
      </c>
      <c r="M37" s="577">
        <v>658</v>
      </c>
      <c r="N37" s="596">
        <v>14</v>
      </c>
      <c r="O37" s="593">
        <v>58</v>
      </c>
      <c r="P37" s="545">
        <v>12</v>
      </c>
    </row>
    <row r="38" spans="1:16" ht="9.75" customHeight="1">
      <c r="A38" s="540">
        <v>13</v>
      </c>
      <c r="B38" s="1" t="s">
        <v>952</v>
      </c>
      <c r="C38" s="509" t="s">
        <v>452</v>
      </c>
      <c r="D38" s="593">
        <v>1906</v>
      </c>
      <c r="E38" s="583">
        <v>228</v>
      </c>
      <c r="F38" s="415">
        <v>38</v>
      </c>
      <c r="G38" s="594">
        <v>93</v>
      </c>
      <c r="H38" s="594">
        <v>97</v>
      </c>
      <c r="I38" s="595" t="s">
        <v>491</v>
      </c>
      <c r="J38" s="593">
        <v>1282</v>
      </c>
      <c r="K38" s="593">
        <v>48</v>
      </c>
      <c r="L38" s="593">
        <v>396</v>
      </c>
      <c r="M38" s="598">
        <v>816</v>
      </c>
      <c r="N38" s="596">
        <v>22</v>
      </c>
      <c r="O38" s="593">
        <v>396</v>
      </c>
      <c r="P38" s="545"/>
    </row>
    <row r="39" spans="1:16" ht="9.75" customHeight="1">
      <c r="A39" s="540"/>
      <c r="B39" s="1"/>
      <c r="C39" s="514" t="s">
        <v>453</v>
      </c>
      <c r="D39" s="593">
        <v>1097</v>
      </c>
      <c r="E39" s="583">
        <v>100</v>
      </c>
      <c r="F39" s="415">
        <v>6</v>
      </c>
      <c r="G39" s="594">
        <v>57</v>
      </c>
      <c r="H39" s="594">
        <v>37</v>
      </c>
      <c r="I39" s="595" t="s">
        <v>491</v>
      </c>
      <c r="J39" s="593">
        <v>926</v>
      </c>
      <c r="K39" s="593">
        <v>18</v>
      </c>
      <c r="L39" s="593">
        <v>256</v>
      </c>
      <c r="M39" s="577">
        <v>641</v>
      </c>
      <c r="N39" s="596">
        <v>11</v>
      </c>
      <c r="O39" s="593">
        <v>71</v>
      </c>
      <c r="P39" s="545">
        <v>13</v>
      </c>
    </row>
    <row r="40" spans="1:16" ht="9.75" customHeight="1">
      <c r="A40" s="540">
        <v>14</v>
      </c>
      <c r="B40" s="1" t="s">
        <v>953</v>
      </c>
      <c r="C40" s="514" t="s">
        <v>452</v>
      </c>
      <c r="D40" s="593">
        <v>1928</v>
      </c>
      <c r="E40" s="583">
        <v>206</v>
      </c>
      <c r="F40" s="415">
        <v>44</v>
      </c>
      <c r="G40" s="594">
        <v>96</v>
      </c>
      <c r="H40" s="594">
        <v>66</v>
      </c>
      <c r="I40" s="595" t="s">
        <v>491</v>
      </c>
      <c r="J40" s="593">
        <v>1361</v>
      </c>
      <c r="K40" s="593">
        <v>53</v>
      </c>
      <c r="L40" s="593">
        <v>427</v>
      </c>
      <c r="M40" s="577">
        <v>859</v>
      </c>
      <c r="N40" s="596">
        <v>22</v>
      </c>
      <c r="O40" s="593">
        <v>361</v>
      </c>
      <c r="P40" s="545"/>
    </row>
    <row r="41" spans="1:16" ht="9.75" customHeight="1">
      <c r="A41" s="540"/>
      <c r="B41" s="1"/>
      <c r="C41" s="514" t="s">
        <v>453</v>
      </c>
      <c r="D41" s="593">
        <v>1121</v>
      </c>
      <c r="E41" s="583">
        <v>84</v>
      </c>
      <c r="F41" s="415">
        <v>6</v>
      </c>
      <c r="G41" s="594">
        <v>54</v>
      </c>
      <c r="H41" s="594">
        <v>24</v>
      </c>
      <c r="I41" s="595" t="s">
        <v>491</v>
      </c>
      <c r="J41" s="593">
        <v>991</v>
      </c>
      <c r="K41" s="593">
        <v>26</v>
      </c>
      <c r="L41" s="593">
        <v>280</v>
      </c>
      <c r="M41" s="598">
        <v>675</v>
      </c>
      <c r="N41" s="596">
        <v>10</v>
      </c>
      <c r="O41" s="593">
        <v>46</v>
      </c>
      <c r="P41" s="545">
        <v>14</v>
      </c>
    </row>
    <row r="42" spans="1:16" ht="9.75" customHeight="1">
      <c r="A42" s="540">
        <v>15</v>
      </c>
      <c r="B42" s="1" t="s">
        <v>954</v>
      </c>
      <c r="C42" s="509" t="s">
        <v>452</v>
      </c>
      <c r="D42" s="593">
        <v>2110</v>
      </c>
      <c r="E42" s="583">
        <v>242</v>
      </c>
      <c r="F42" s="415">
        <v>54</v>
      </c>
      <c r="G42" s="594">
        <v>110</v>
      </c>
      <c r="H42" s="594">
        <v>78</v>
      </c>
      <c r="I42" s="595" t="s">
        <v>491</v>
      </c>
      <c r="J42" s="593">
        <v>1414</v>
      </c>
      <c r="K42" s="593">
        <v>50</v>
      </c>
      <c r="L42" s="593">
        <v>464</v>
      </c>
      <c r="M42" s="598">
        <v>884</v>
      </c>
      <c r="N42" s="596">
        <v>16</v>
      </c>
      <c r="O42" s="593">
        <v>454</v>
      </c>
      <c r="P42" s="545"/>
    </row>
    <row r="43" spans="1:16" ht="9.75" customHeight="1">
      <c r="A43" s="540"/>
      <c r="B43" s="1"/>
      <c r="C43" s="509" t="s">
        <v>453</v>
      </c>
      <c r="D43" s="593">
        <v>1199</v>
      </c>
      <c r="E43" s="583">
        <v>116</v>
      </c>
      <c r="F43" s="415">
        <v>15</v>
      </c>
      <c r="G43" s="594">
        <v>64</v>
      </c>
      <c r="H43" s="594">
        <v>37</v>
      </c>
      <c r="I43" s="595" t="s">
        <v>491</v>
      </c>
      <c r="J43" s="593">
        <v>1024</v>
      </c>
      <c r="K43" s="593">
        <v>20</v>
      </c>
      <c r="L43" s="593">
        <v>324</v>
      </c>
      <c r="M43" s="577">
        <v>671</v>
      </c>
      <c r="N43" s="596">
        <v>9</v>
      </c>
      <c r="O43" s="593">
        <v>59</v>
      </c>
      <c r="P43" s="545">
        <v>15</v>
      </c>
    </row>
    <row r="44" spans="1:16" ht="9.75" customHeight="1">
      <c r="A44" s="540">
        <v>16</v>
      </c>
      <c r="B44" s="1" t="s">
        <v>955</v>
      </c>
      <c r="C44" s="509" t="s">
        <v>452</v>
      </c>
      <c r="D44" s="593">
        <v>2140</v>
      </c>
      <c r="E44" s="583">
        <v>239</v>
      </c>
      <c r="F44" s="415">
        <v>62</v>
      </c>
      <c r="G44" s="594">
        <v>111</v>
      </c>
      <c r="H44" s="594">
        <v>65</v>
      </c>
      <c r="I44" s="597">
        <v>1</v>
      </c>
      <c r="J44" s="593">
        <v>1444</v>
      </c>
      <c r="K44" s="593">
        <v>61</v>
      </c>
      <c r="L44" s="593">
        <v>483</v>
      </c>
      <c r="M44" s="577">
        <v>873</v>
      </c>
      <c r="N44" s="596">
        <v>27</v>
      </c>
      <c r="O44" s="593">
        <v>457</v>
      </c>
      <c r="P44" s="545"/>
    </row>
    <row r="45" spans="1:16" ht="9.75" customHeight="1">
      <c r="A45" s="540"/>
      <c r="B45" s="1"/>
      <c r="C45" s="509" t="s">
        <v>453</v>
      </c>
      <c r="D45" s="593">
        <v>1170</v>
      </c>
      <c r="E45" s="583">
        <v>100</v>
      </c>
      <c r="F45" s="415">
        <v>15</v>
      </c>
      <c r="G45" s="594">
        <v>58</v>
      </c>
      <c r="H45" s="594">
        <v>26</v>
      </c>
      <c r="I45" s="597">
        <v>1</v>
      </c>
      <c r="J45" s="593">
        <v>1013</v>
      </c>
      <c r="K45" s="593">
        <v>23</v>
      </c>
      <c r="L45" s="593">
        <v>296</v>
      </c>
      <c r="M45" s="577">
        <v>680</v>
      </c>
      <c r="N45" s="596">
        <v>14</v>
      </c>
      <c r="O45" s="593">
        <v>57</v>
      </c>
      <c r="P45" s="545">
        <v>16</v>
      </c>
    </row>
    <row r="46" spans="1:16" ht="9.75" customHeight="1">
      <c r="A46" s="540">
        <v>17</v>
      </c>
      <c r="B46" s="1" t="s">
        <v>956</v>
      </c>
      <c r="C46" s="509" t="s">
        <v>452</v>
      </c>
      <c r="D46" s="593">
        <v>2108</v>
      </c>
      <c r="E46" s="583">
        <v>229</v>
      </c>
      <c r="F46" s="415">
        <v>72</v>
      </c>
      <c r="G46" s="594">
        <v>105</v>
      </c>
      <c r="H46" s="594">
        <v>52</v>
      </c>
      <c r="I46" s="595" t="s">
        <v>491</v>
      </c>
      <c r="J46" s="593">
        <v>1442</v>
      </c>
      <c r="K46" s="593">
        <v>54</v>
      </c>
      <c r="L46" s="593">
        <v>496</v>
      </c>
      <c r="M46" s="577">
        <v>871</v>
      </c>
      <c r="N46" s="596">
        <v>21</v>
      </c>
      <c r="O46" s="593">
        <v>437</v>
      </c>
      <c r="P46" s="545"/>
    </row>
    <row r="47" spans="1:16" ht="9.75" customHeight="1">
      <c r="A47" s="540"/>
      <c r="B47" s="1"/>
      <c r="C47" s="509" t="s">
        <v>453</v>
      </c>
      <c r="D47" s="593">
        <v>1148</v>
      </c>
      <c r="E47" s="583">
        <v>91</v>
      </c>
      <c r="F47" s="415">
        <v>14</v>
      </c>
      <c r="G47" s="594">
        <v>49</v>
      </c>
      <c r="H47" s="594">
        <v>28</v>
      </c>
      <c r="I47" s="595" t="s">
        <v>491</v>
      </c>
      <c r="J47" s="593">
        <v>982</v>
      </c>
      <c r="K47" s="593">
        <v>23</v>
      </c>
      <c r="L47" s="593">
        <v>290</v>
      </c>
      <c r="M47" s="577">
        <v>656</v>
      </c>
      <c r="N47" s="596">
        <v>13</v>
      </c>
      <c r="O47" s="593">
        <v>75</v>
      </c>
      <c r="P47" s="545">
        <v>17</v>
      </c>
    </row>
    <row r="48" spans="1:16" ht="9.75" customHeight="1">
      <c r="A48" s="540">
        <v>18</v>
      </c>
      <c r="B48" s="1" t="s">
        <v>957</v>
      </c>
      <c r="C48" s="509" t="s">
        <v>452</v>
      </c>
      <c r="D48" s="593">
        <v>1820</v>
      </c>
      <c r="E48" s="583">
        <v>176</v>
      </c>
      <c r="F48" s="415">
        <v>65</v>
      </c>
      <c r="G48" s="594">
        <v>71</v>
      </c>
      <c r="H48" s="594">
        <v>40</v>
      </c>
      <c r="I48" s="595" t="s">
        <v>491</v>
      </c>
      <c r="J48" s="593">
        <v>1233</v>
      </c>
      <c r="K48" s="593">
        <v>48</v>
      </c>
      <c r="L48" s="593">
        <v>401</v>
      </c>
      <c r="M48" s="577">
        <v>753</v>
      </c>
      <c r="N48" s="596">
        <v>31</v>
      </c>
      <c r="O48" s="593">
        <v>411</v>
      </c>
      <c r="P48" s="545"/>
    </row>
    <row r="49" spans="1:16" ht="9.75" customHeight="1">
      <c r="A49" s="540"/>
      <c r="B49" s="1"/>
      <c r="C49" s="514" t="s">
        <v>453</v>
      </c>
      <c r="D49" s="593">
        <v>913</v>
      </c>
      <c r="E49" s="583">
        <v>62</v>
      </c>
      <c r="F49" s="415">
        <v>11</v>
      </c>
      <c r="G49" s="594">
        <v>33</v>
      </c>
      <c r="H49" s="594">
        <v>18</v>
      </c>
      <c r="I49" s="595" t="s">
        <v>491</v>
      </c>
      <c r="J49" s="593">
        <v>799</v>
      </c>
      <c r="K49" s="593">
        <v>19</v>
      </c>
      <c r="L49" s="593">
        <v>201</v>
      </c>
      <c r="M49" s="577">
        <v>555</v>
      </c>
      <c r="N49" s="596">
        <v>24</v>
      </c>
      <c r="O49" s="593">
        <v>52</v>
      </c>
      <c r="P49" s="545">
        <v>18</v>
      </c>
    </row>
    <row r="50" spans="1:16" ht="9.75" customHeight="1">
      <c r="A50" s="540">
        <v>19</v>
      </c>
      <c r="B50" s="1" t="s">
        <v>958</v>
      </c>
      <c r="C50" s="514" t="s">
        <v>452</v>
      </c>
      <c r="D50" s="593">
        <v>1287</v>
      </c>
      <c r="E50" s="583">
        <v>117</v>
      </c>
      <c r="F50" s="415">
        <v>40</v>
      </c>
      <c r="G50" s="594">
        <v>44</v>
      </c>
      <c r="H50" s="594">
        <v>33</v>
      </c>
      <c r="I50" s="595" t="s">
        <v>491</v>
      </c>
      <c r="J50" s="593">
        <v>873</v>
      </c>
      <c r="K50" s="593">
        <v>40</v>
      </c>
      <c r="L50" s="593">
        <v>277</v>
      </c>
      <c r="M50" s="577">
        <v>540</v>
      </c>
      <c r="N50" s="596">
        <v>16</v>
      </c>
      <c r="O50" s="593">
        <v>297</v>
      </c>
      <c r="P50" s="545"/>
    </row>
    <row r="51" spans="1:16" ht="9.75" customHeight="1">
      <c r="A51" s="540"/>
      <c r="C51" s="514" t="s">
        <v>453</v>
      </c>
      <c r="D51" s="593">
        <v>645</v>
      </c>
      <c r="E51" s="583">
        <v>44</v>
      </c>
      <c r="F51" s="415">
        <v>10</v>
      </c>
      <c r="G51" s="594">
        <v>20</v>
      </c>
      <c r="H51" s="594">
        <v>14</v>
      </c>
      <c r="I51" s="595" t="s">
        <v>491</v>
      </c>
      <c r="J51" s="593">
        <v>564</v>
      </c>
      <c r="K51" s="593">
        <v>16</v>
      </c>
      <c r="L51" s="593">
        <v>149</v>
      </c>
      <c r="M51" s="577">
        <v>391</v>
      </c>
      <c r="N51" s="596">
        <v>8</v>
      </c>
      <c r="O51" s="593">
        <v>37</v>
      </c>
      <c r="P51" s="545">
        <v>19</v>
      </c>
    </row>
    <row r="52" spans="1:16" ht="9.75" customHeight="1">
      <c r="A52" s="540">
        <v>20</v>
      </c>
      <c r="B52" s="1" t="s">
        <v>959</v>
      </c>
      <c r="C52" s="509" t="s">
        <v>452</v>
      </c>
      <c r="D52" s="593">
        <v>880</v>
      </c>
      <c r="E52" s="583">
        <v>63</v>
      </c>
      <c r="F52" s="415">
        <v>28</v>
      </c>
      <c r="G52" s="594">
        <v>26</v>
      </c>
      <c r="H52" s="594">
        <v>9</v>
      </c>
      <c r="I52" s="595" t="s">
        <v>491</v>
      </c>
      <c r="J52" s="593">
        <v>584</v>
      </c>
      <c r="K52" s="593">
        <v>30</v>
      </c>
      <c r="L52" s="593">
        <v>179</v>
      </c>
      <c r="M52" s="577">
        <v>360</v>
      </c>
      <c r="N52" s="596">
        <v>15</v>
      </c>
      <c r="O52" s="593">
        <v>233</v>
      </c>
      <c r="P52" s="545"/>
    </row>
    <row r="53" spans="1:16" ht="9.75" customHeight="1">
      <c r="A53" s="540"/>
      <c r="B53" s="1"/>
      <c r="C53" s="509" t="s">
        <v>453</v>
      </c>
      <c r="D53" s="593">
        <v>408</v>
      </c>
      <c r="E53" s="583">
        <v>14</v>
      </c>
      <c r="F53" s="415">
        <v>3</v>
      </c>
      <c r="G53" s="594">
        <v>9</v>
      </c>
      <c r="H53" s="594">
        <v>2</v>
      </c>
      <c r="I53" s="595" t="s">
        <v>491</v>
      </c>
      <c r="J53" s="593">
        <v>364</v>
      </c>
      <c r="K53" s="593">
        <v>11</v>
      </c>
      <c r="L53" s="593">
        <v>92</v>
      </c>
      <c r="M53" s="577">
        <v>255</v>
      </c>
      <c r="N53" s="596">
        <v>6</v>
      </c>
      <c r="O53" s="593">
        <v>30</v>
      </c>
      <c r="P53" s="545">
        <v>20</v>
      </c>
    </row>
    <row r="54" spans="1:16" ht="9.75" customHeight="1">
      <c r="A54" s="540">
        <v>21</v>
      </c>
      <c r="B54" s="1" t="s">
        <v>960</v>
      </c>
      <c r="C54" s="509" t="s">
        <v>452</v>
      </c>
      <c r="D54" s="593">
        <v>808</v>
      </c>
      <c r="E54" s="583">
        <v>68</v>
      </c>
      <c r="F54" s="415">
        <v>38</v>
      </c>
      <c r="G54" s="594">
        <v>20</v>
      </c>
      <c r="H54" s="594">
        <v>10</v>
      </c>
      <c r="I54" s="595" t="s">
        <v>491</v>
      </c>
      <c r="J54" s="593">
        <v>521</v>
      </c>
      <c r="K54" s="593">
        <v>41</v>
      </c>
      <c r="L54" s="593">
        <v>177</v>
      </c>
      <c r="M54" s="577">
        <v>288</v>
      </c>
      <c r="N54" s="596">
        <v>15</v>
      </c>
      <c r="O54" s="593">
        <v>219</v>
      </c>
      <c r="P54" s="545"/>
    </row>
    <row r="55" spans="1:16" ht="9.75" customHeight="1">
      <c r="A55" s="540"/>
      <c r="B55" s="1"/>
      <c r="C55" s="509" t="s">
        <v>453</v>
      </c>
      <c r="D55" s="593">
        <v>297</v>
      </c>
      <c r="E55" s="583">
        <v>15</v>
      </c>
      <c r="F55" s="415">
        <v>6</v>
      </c>
      <c r="G55" s="594">
        <v>5</v>
      </c>
      <c r="H55" s="594">
        <v>4</v>
      </c>
      <c r="I55" s="595" t="s">
        <v>491</v>
      </c>
      <c r="J55" s="593">
        <v>259</v>
      </c>
      <c r="K55" s="593">
        <v>6</v>
      </c>
      <c r="L55" s="593">
        <v>70</v>
      </c>
      <c r="M55" s="577">
        <v>180</v>
      </c>
      <c r="N55" s="596">
        <v>3</v>
      </c>
      <c r="O55" s="593">
        <v>23</v>
      </c>
      <c r="P55" s="545">
        <v>21</v>
      </c>
    </row>
    <row r="56" spans="1:16" ht="9.75" customHeight="1">
      <c r="A56" s="540">
        <v>22</v>
      </c>
      <c r="B56" s="1" t="s">
        <v>961</v>
      </c>
      <c r="C56" s="509" t="s">
        <v>452</v>
      </c>
      <c r="D56" s="593">
        <v>393</v>
      </c>
      <c r="E56" s="583">
        <v>39</v>
      </c>
      <c r="F56" s="415">
        <v>26</v>
      </c>
      <c r="G56" s="594">
        <v>11</v>
      </c>
      <c r="H56" s="594">
        <v>2</v>
      </c>
      <c r="I56" s="595" t="s">
        <v>491</v>
      </c>
      <c r="J56" s="593">
        <v>250</v>
      </c>
      <c r="K56" s="593">
        <v>37</v>
      </c>
      <c r="L56" s="593">
        <v>70</v>
      </c>
      <c r="M56" s="577">
        <v>136</v>
      </c>
      <c r="N56" s="596">
        <v>7</v>
      </c>
      <c r="O56" s="593">
        <v>104</v>
      </c>
      <c r="P56" s="545"/>
    </row>
    <row r="57" spans="1:16" ht="9.75" customHeight="1">
      <c r="A57" s="540"/>
      <c r="B57" s="1"/>
      <c r="C57" s="514" t="s">
        <v>453</v>
      </c>
      <c r="D57" s="593">
        <v>91</v>
      </c>
      <c r="E57" s="583">
        <v>9</v>
      </c>
      <c r="F57" s="415">
        <v>1</v>
      </c>
      <c r="G57" s="594">
        <v>6</v>
      </c>
      <c r="H57" s="594">
        <v>2</v>
      </c>
      <c r="I57" s="595" t="s">
        <v>491</v>
      </c>
      <c r="J57" s="593">
        <v>77</v>
      </c>
      <c r="K57" s="593">
        <v>3</v>
      </c>
      <c r="L57" s="593">
        <v>20</v>
      </c>
      <c r="M57" s="577">
        <v>52</v>
      </c>
      <c r="N57" s="596">
        <v>2</v>
      </c>
      <c r="O57" s="593">
        <v>5</v>
      </c>
      <c r="P57" s="545">
        <v>22</v>
      </c>
    </row>
    <row r="58" spans="1:16" ht="9.75" customHeight="1">
      <c r="A58" s="540">
        <v>23</v>
      </c>
      <c r="B58" s="1" t="s">
        <v>962</v>
      </c>
      <c r="C58" s="514" t="s">
        <v>452</v>
      </c>
      <c r="D58" s="593">
        <v>177</v>
      </c>
      <c r="E58" s="583">
        <v>21</v>
      </c>
      <c r="F58" s="415">
        <v>16</v>
      </c>
      <c r="G58" s="594">
        <v>5</v>
      </c>
      <c r="H58" s="576" t="s">
        <v>491</v>
      </c>
      <c r="I58" s="595" t="s">
        <v>491</v>
      </c>
      <c r="J58" s="593">
        <v>117</v>
      </c>
      <c r="K58" s="593">
        <v>25</v>
      </c>
      <c r="L58" s="593">
        <v>50</v>
      </c>
      <c r="M58" s="577">
        <v>37</v>
      </c>
      <c r="N58" s="596">
        <v>5</v>
      </c>
      <c r="O58" s="593">
        <v>39</v>
      </c>
      <c r="P58" s="545"/>
    </row>
    <row r="59" spans="1:16" ht="9.75" customHeight="1">
      <c r="A59" s="540"/>
      <c r="B59" s="1"/>
      <c r="C59" s="514" t="s">
        <v>453</v>
      </c>
      <c r="D59" s="593">
        <v>23</v>
      </c>
      <c r="E59" s="583">
        <v>2</v>
      </c>
      <c r="F59" s="415">
        <v>1</v>
      </c>
      <c r="G59" s="594">
        <v>1</v>
      </c>
      <c r="H59" s="576" t="s">
        <v>491</v>
      </c>
      <c r="I59" s="595" t="s">
        <v>491</v>
      </c>
      <c r="J59" s="593">
        <v>19</v>
      </c>
      <c r="K59" s="593">
        <v>2</v>
      </c>
      <c r="L59" s="593">
        <v>10</v>
      </c>
      <c r="M59" s="577">
        <v>5</v>
      </c>
      <c r="N59" s="596">
        <v>2</v>
      </c>
      <c r="O59" s="593">
        <v>2</v>
      </c>
      <c r="P59" s="545">
        <v>23</v>
      </c>
    </row>
    <row r="60" spans="1:16" ht="9.75" customHeight="1">
      <c r="A60" s="540"/>
      <c r="B60" s="1"/>
      <c r="C60" s="514"/>
      <c r="D60" s="593"/>
      <c r="E60" s="583"/>
      <c r="F60" s="415"/>
      <c r="G60" s="599"/>
      <c r="H60" s="594"/>
      <c r="I60" s="597"/>
      <c r="J60" s="529"/>
      <c r="K60" s="156"/>
      <c r="L60" s="529"/>
      <c r="M60" s="529"/>
      <c r="N60" s="155"/>
      <c r="O60" s="155"/>
      <c r="P60" s="545"/>
    </row>
    <row r="61" spans="1:16" ht="9.75" customHeight="1">
      <c r="A61" s="547">
        <v>24</v>
      </c>
      <c r="B61" s="81" t="s">
        <v>963</v>
      </c>
      <c r="C61" s="548" t="s">
        <v>452</v>
      </c>
      <c r="D61" s="600">
        <v>24745</v>
      </c>
      <c r="E61" s="601">
        <v>2827</v>
      </c>
      <c r="F61" s="599">
        <v>580</v>
      </c>
      <c r="G61" s="599">
        <v>1175</v>
      </c>
      <c r="H61" s="599">
        <v>1070</v>
      </c>
      <c r="I61" s="602">
        <v>2</v>
      </c>
      <c r="J61" s="601">
        <v>16824</v>
      </c>
      <c r="K61" s="601">
        <v>661</v>
      </c>
      <c r="L61" s="601">
        <v>4828</v>
      </c>
      <c r="M61" s="603">
        <v>10946</v>
      </c>
      <c r="N61" s="604">
        <v>389</v>
      </c>
      <c r="O61" s="601">
        <v>5094</v>
      </c>
      <c r="P61" s="545"/>
    </row>
    <row r="62" spans="1:16" ht="9.75" customHeight="1">
      <c r="A62" s="554"/>
      <c r="B62" s="81"/>
      <c r="C62" s="548" t="s">
        <v>453</v>
      </c>
      <c r="D62" s="600">
        <v>13667</v>
      </c>
      <c r="E62" s="601">
        <v>1139</v>
      </c>
      <c r="F62" s="599">
        <v>112</v>
      </c>
      <c r="G62" s="599">
        <v>624</v>
      </c>
      <c r="H62" s="599">
        <v>402</v>
      </c>
      <c r="I62" s="602">
        <v>1</v>
      </c>
      <c r="J62" s="601">
        <v>11726</v>
      </c>
      <c r="K62" s="601">
        <v>244</v>
      </c>
      <c r="L62" s="601">
        <v>2867</v>
      </c>
      <c r="M62" s="603">
        <v>8410</v>
      </c>
      <c r="N62" s="604">
        <v>205</v>
      </c>
      <c r="O62" s="601">
        <v>802</v>
      </c>
      <c r="P62" s="555">
        <v>24</v>
      </c>
    </row>
    <row r="63" spans="15:16" ht="9.75" customHeight="1">
      <c r="O63" s="25"/>
      <c r="P63" s="187"/>
    </row>
    <row r="64" ht="9.75" customHeight="1"/>
    <row r="65" ht="9.75" customHeight="1"/>
    <row r="66" ht="9.75" customHeight="1"/>
    <row r="67" ht="9.75" customHeight="1"/>
  </sheetData>
  <mergeCells count="2">
    <mergeCell ref="A4:I4"/>
    <mergeCell ref="D7:D12"/>
  </mergeCells>
  <printOptions/>
  <pageMargins left="0.5905511811023623" right="0.5905511811023623" top="0.3937007874015748" bottom="0.5905511811023623"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dimension ref="A1:Q63"/>
  <sheetViews>
    <sheetView workbookViewId="0" topLeftCell="A1">
      <selection activeCell="D17" sqref="D17"/>
    </sheetView>
  </sheetViews>
  <sheetFormatPr defaultColWidth="11.421875" defaultRowHeight="12.75"/>
  <cols>
    <col min="1" max="1" width="5.00390625" style="0" customWidth="1"/>
    <col min="2" max="2" width="17.57421875" style="0" customWidth="1"/>
    <col min="3" max="3" width="3.8515625" style="0" customWidth="1"/>
    <col min="4" max="9" width="10.7109375" style="0" customWidth="1"/>
    <col min="16" max="16" width="5.00390625" style="0" customWidth="1"/>
  </cols>
  <sheetData>
    <row r="1" spans="1:17" ht="9.75" customHeight="1">
      <c r="A1" s="4" t="str">
        <f>"- 52 -"</f>
        <v>- 52 -</v>
      </c>
      <c r="B1" s="54"/>
      <c r="C1" s="4"/>
      <c r="D1" s="4"/>
      <c r="E1" s="4"/>
      <c r="F1" s="4"/>
      <c r="G1" s="4"/>
      <c r="H1" s="4"/>
      <c r="I1" s="54"/>
      <c r="J1" s="4" t="str">
        <f>"- 53 -"</f>
        <v>- 53 -</v>
      </c>
      <c r="K1" s="4"/>
      <c r="L1" s="4"/>
      <c r="M1" s="4"/>
      <c r="N1" s="4"/>
      <c r="O1" s="4"/>
      <c r="P1" s="54"/>
      <c r="Q1" s="54"/>
    </row>
    <row r="2" spans="2:15" ht="9.75" customHeight="1">
      <c r="B2" s="1"/>
      <c r="C2" s="5"/>
      <c r="D2" s="5"/>
      <c r="E2" s="1"/>
      <c r="F2" s="1"/>
      <c r="G2" s="1"/>
      <c r="H2" s="1"/>
      <c r="I2" s="1"/>
      <c r="J2" s="1"/>
      <c r="K2" s="1"/>
      <c r="L2" s="1"/>
      <c r="M2" s="1"/>
      <c r="N2" s="1"/>
      <c r="O2" s="1"/>
    </row>
    <row r="3" spans="2:15" ht="9.75" customHeight="1">
      <c r="B3" s="1"/>
      <c r="C3" s="5"/>
      <c r="D3" s="5"/>
      <c r="E3" s="1"/>
      <c r="F3" s="1"/>
      <c r="G3" s="1"/>
      <c r="H3" s="1"/>
      <c r="I3" s="1"/>
      <c r="J3" s="1"/>
      <c r="K3" s="1"/>
      <c r="L3" s="1"/>
      <c r="M3" s="1"/>
      <c r="N3" s="1"/>
      <c r="O3" s="1"/>
    </row>
    <row r="4" spans="1:15" ht="12.75">
      <c r="A4" s="716" t="s">
        <v>974</v>
      </c>
      <c r="B4" s="716"/>
      <c r="C4" s="716"/>
      <c r="D4" s="716"/>
      <c r="E4" s="716"/>
      <c r="F4" s="716"/>
      <c r="G4" s="716"/>
      <c r="H4" s="716"/>
      <c r="I4" s="716"/>
      <c r="J4" s="396" t="s">
        <v>973</v>
      </c>
      <c r="K4" s="106"/>
      <c r="L4" s="106"/>
      <c r="M4" s="106"/>
      <c r="N4" s="106"/>
      <c r="O4" s="106"/>
    </row>
    <row r="5" spans="2:15" ht="9.75" customHeight="1">
      <c r="B5" s="1"/>
      <c r="C5" s="5"/>
      <c r="D5" s="5"/>
      <c r="E5" s="1"/>
      <c r="F5" s="1"/>
      <c r="G5" s="1"/>
      <c r="H5" s="1"/>
      <c r="I5" s="1"/>
      <c r="J5" s="1"/>
      <c r="K5" s="1"/>
      <c r="L5" s="1"/>
      <c r="M5" s="1"/>
      <c r="N5" s="1"/>
      <c r="O5" s="1"/>
    </row>
    <row r="6" spans="1:16" ht="9.75" customHeight="1" thickBot="1">
      <c r="A6" s="230"/>
      <c r="B6" s="23"/>
      <c r="C6" s="174"/>
      <c r="D6" s="174"/>
      <c r="E6" s="23"/>
      <c r="F6" s="23"/>
      <c r="G6" s="23"/>
      <c r="H6" s="23"/>
      <c r="I6" s="23"/>
      <c r="J6" s="23"/>
      <c r="K6" s="23"/>
      <c r="L6" s="23"/>
      <c r="M6" s="23"/>
      <c r="N6" s="23"/>
      <c r="O6" s="23"/>
      <c r="P6" s="230"/>
    </row>
    <row r="7" spans="1:16" ht="9.75" customHeight="1">
      <c r="A7" s="531"/>
      <c r="B7" s="27" t="s">
        <v>936</v>
      </c>
      <c r="C7" s="68"/>
      <c r="D7" s="764" t="s">
        <v>975</v>
      </c>
      <c r="E7" s="123"/>
      <c r="F7" s="27"/>
      <c r="G7" s="27"/>
      <c r="H7" s="27"/>
      <c r="I7" s="24"/>
      <c r="J7" s="24"/>
      <c r="K7" s="24"/>
      <c r="L7" s="24"/>
      <c r="M7" s="24"/>
      <c r="N7" s="24"/>
      <c r="O7" s="206"/>
      <c r="P7" s="532"/>
    </row>
    <row r="8" spans="1:16" ht="9.75" customHeight="1">
      <c r="A8" s="231"/>
      <c r="B8" s="4" t="s">
        <v>937</v>
      </c>
      <c r="C8" s="71"/>
      <c r="D8" s="765"/>
      <c r="E8" s="29"/>
      <c r="F8" s="29"/>
      <c r="G8" s="29"/>
      <c r="H8" s="29"/>
      <c r="I8" s="29"/>
      <c r="J8" s="29"/>
      <c r="K8" s="29"/>
      <c r="L8" s="29"/>
      <c r="M8" s="29"/>
      <c r="N8" s="29"/>
      <c r="O8" s="241"/>
      <c r="P8" s="234"/>
    </row>
    <row r="9" spans="1:16" ht="9.75" customHeight="1">
      <c r="A9" s="231"/>
      <c r="B9" s="72" t="s">
        <v>938</v>
      </c>
      <c r="C9" s="71"/>
      <c r="D9" s="765"/>
      <c r="E9" s="44"/>
      <c r="F9" s="50"/>
      <c r="G9" s="44"/>
      <c r="H9" s="50"/>
      <c r="I9" s="99"/>
      <c r="J9" s="74"/>
      <c r="K9" s="50"/>
      <c r="L9" s="44"/>
      <c r="M9" s="50"/>
      <c r="N9" s="30"/>
      <c r="O9" s="236"/>
      <c r="P9" s="234"/>
    </row>
    <row r="10" spans="1:16" ht="9.75" customHeight="1">
      <c r="A10" s="231"/>
      <c r="C10" s="71"/>
      <c r="D10" s="765"/>
      <c r="E10" s="148"/>
      <c r="F10" s="50"/>
      <c r="G10" s="209"/>
      <c r="H10" s="50"/>
      <c r="I10" s="207"/>
      <c r="J10" s="178"/>
      <c r="K10" s="50"/>
      <c r="L10" s="209"/>
      <c r="M10" s="50"/>
      <c r="N10" s="211"/>
      <c r="O10" s="236"/>
      <c r="P10" s="234"/>
    </row>
    <row r="11" spans="1:16" ht="9.75" customHeight="1">
      <c r="A11" s="231"/>
      <c r="B11" s="570" t="s">
        <v>970</v>
      </c>
      <c r="C11" s="571"/>
      <c r="D11" s="765"/>
      <c r="E11" s="148"/>
      <c r="F11" s="75"/>
      <c r="G11" s="46"/>
      <c r="H11" s="75"/>
      <c r="I11" s="46"/>
      <c r="J11" s="175"/>
      <c r="K11" s="46"/>
      <c r="L11" s="46"/>
      <c r="M11" s="46"/>
      <c r="N11" s="45"/>
      <c r="O11" s="236"/>
      <c r="P11" s="234"/>
    </row>
    <row r="12" spans="1:16" ht="9.75" customHeight="1" thickBot="1">
      <c r="A12" s="231"/>
      <c r="B12" s="123" t="s">
        <v>971</v>
      </c>
      <c r="C12" s="571"/>
      <c r="D12" s="768"/>
      <c r="E12" s="48"/>
      <c r="F12" s="24"/>
      <c r="G12" s="50"/>
      <c r="H12" s="24"/>
      <c r="I12" s="50"/>
      <c r="J12" s="49"/>
      <c r="K12" s="50"/>
      <c r="L12" s="50"/>
      <c r="M12" s="50"/>
      <c r="N12" s="24"/>
      <c r="O12" s="101"/>
      <c r="P12" s="261"/>
    </row>
    <row r="13" spans="1:16" ht="9.75" customHeight="1">
      <c r="A13" s="531"/>
      <c r="B13" s="34"/>
      <c r="C13" s="176"/>
      <c r="D13" s="573"/>
      <c r="E13" s="574"/>
      <c r="F13" s="34"/>
      <c r="G13" s="34"/>
      <c r="H13" s="34"/>
      <c r="I13" s="34"/>
      <c r="J13" s="34"/>
      <c r="K13" s="34"/>
      <c r="L13" s="34"/>
      <c r="M13" s="34"/>
      <c r="N13" s="34"/>
      <c r="O13" s="34"/>
      <c r="P13" s="532"/>
    </row>
    <row r="14" spans="1:16" ht="9.75" customHeight="1">
      <c r="A14" s="178">
        <v>1</v>
      </c>
      <c r="B14" s="118" t="s">
        <v>940</v>
      </c>
      <c r="C14" s="514" t="s">
        <v>452</v>
      </c>
      <c r="D14" s="515">
        <v>84</v>
      </c>
      <c r="E14" s="595" t="s">
        <v>491</v>
      </c>
      <c r="F14" s="595" t="s">
        <v>491</v>
      </c>
      <c r="G14" s="595" t="s">
        <v>491</v>
      </c>
      <c r="H14" s="595" t="s">
        <v>491</v>
      </c>
      <c r="I14" s="595" t="s">
        <v>491</v>
      </c>
      <c r="J14" s="515">
        <v>17</v>
      </c>
      <c r="K14" s="595" t="s">
        <v>491</v>
      </c>
      <c r="L14" s="561" t="s">
        <v>491</v>
      </c>
      <c r="M14" s="605">
        <v>12</v>
      </c>
      <c r="N14" s="606">
        <v>5</v>
      </c>
      <c r="O14" s="515">
        <v>67</v>
      </c>
      <c r="P14" s="234"/>
    </row>
    <row r="15" spans="1:16" ht="9.75" customHeight="1">
      <c r="A15" s="178"/>
      <c r="B15" s="118"/>
      <c r="C15" s="514" t="s">
        <v>453</v>
      </c>
      <c r="D15" s="515">
        <v>18</v>
      </c>
      <c r="E15" s="595" t="s">
        <v>491</v>
      </c>
      <c r="F15" s="595" t="s">
        <v>491</v>
      </c>
      <c r="G15" s="595" t="s">
        <v>491</v>
      </c>
      <c r="H15" s="595" t="s">
        <v>491</v>
      </c>
      <c r="I15" s="595" t="s">
        <v>491</v>
      </c>
      <c r="J15" s="515">
        <v>16</v>
      </c>
      <c r="K15" s="595" t="s">
        <v>491</v>
      </c>
      <c r="L15" s="561" t="s">
        <v>491</v>
      </c>
      <c r="M15" s="605">
        <v>12</v>
      </c>
      <c r="N15" s="606">
        <v>4</v>
      </c>
      <c r="O15" s="515">
        <v>2</v>
      </c>
      <c r="P15" s="236">
        <v>1</v>
      </c>
    </row>
    <row r="16" spans="1:16" ht="9.75" customHeight="1">
      <c r="A16" s="178">
        <v>2</v>
      </c>
      <c r="B16" s="118" t="s">
        <v>976</v>
      </c>
      <c r="C16" s="514" t="s">
        <v>452</v>
      </c>
      <c r="D16" s="515">
        <v>29</v>
      </c>
      <c r="E16" s="595" t="s">
        <v>491</v>
      </c>
      <c r="F16" s="595" t="s">
        <v>491</v>
      </c>
      <c r="G16" s="595" t="s">
        <v>491</v>
      </c>
      <c r="H16" s="595" t="s">
        <v>491</v>
      </c>
      <c r="I16" s="595" t="s">
        <v>491</v>
      </c>
      <c r="J16" s="515">
        <v>8</v>
      </c>
      <c r="K16" s="595" t="s">
        <v>491</v>
      </c>
      <c r="L16" s="561" t="s">
        <v>491</v>
      </c>
      <c r="M16" s="605">
        <v>6</v>
      </c>
      <c r="N16" s="606">
        <v>2</v>
      </c>
      <c r="O16" s="515">
        <v>21</v>
      </c>
      <c r="P16" s="236"/>
    </row>
    <row r="17" spans="1:16" ht="9.75" customHeight="1">
      <c r="A17" s="178"/>
      <c r="B17" s="118"/>
      <c r="C17" s="514" t="s">
        <v>453</v>
      </c>
      <c r="D17" s="515">
        <v>5</v>
      </c>
      <c r="E17" s="595" t="s">
        <v>491</v>
      </c>
      <c r="F17" s="595" t="s">
        <v>491</v>
      </c>
      <c r="G17" s="595" t="s">
        <v>491</v>
      </c>
      <c r="H17" s="595" t="s">
        <v>491</v>
      </c>
      <c r="I17" s="595" t="s">
        <v>491</v>
      </c>
      <c r="J17" s="515">
        <v>5</v>
      </c>
      <c r="K17" s="595" t="s">
        <v>491</v>
      </c>
      <c r="L17" s="561" t="s">
        <v>491</v>
      </c>
      <c r="M17" s="605">
        <v>4</v>
      </c>
      <c r="N17" s="606">
        <v>1</v>
      </c>
      <c r="O17" s="522" t="s">
        <v>491</v>
      </c>
      <c r="P17" s="236">
        <v>2</v>
      </c>
    </row>
    <row r="18" spans="1:16" ht="9.75" customHeight="1">
      <c r="A18" s="178">
        <v>3</v>
      </c>
      <c r="B18" s="1" t="s">
        <v>977</v>
      </c>
      <c r="C18" s="509" t="s">
        <v>452</v>
      </c>
      <c r="D18" s="515">
        <v>30</v>
      </c>
      <c r="E18" s="595" t="s">
        <v>491</v>
      </c>
      <c r="F18" s="595" t="s">
        <v>491</v>
      </c>
      <c r="G18" s="595" t="s">
        <v>491</v>
      </c>
      <c r="H18" s="595" t="s">
        <v>491</v>
      </c>
      <c r="I18" s="595" t="s">
        <v>491</v>
      </c>
      <c r="J18" s="515">
        <v>15</v>
      </c>
      <c r="K18" s="595" t="s">
        <v>491</v>
      </c>
      <c r="L18" s="561" t="s">
        <v>491</v>
      </c>
      <c r="M18" s="605">
        <v>14</v>
      </c>
      <c r="N18" s="606">
        <v>1</v>
      </c>
      <c r="O18" s="522" t="s">
        <v>978</v>
      </c>
      <c r="P18" s="236"/>
    </row>
    <row r="19" spans="1:16" ht="9.75" customHeight="1">
      <c r="A19" s="178"/>
      <c r="B19" s="1"/>
      <c r="C19" s="509" t="s">
        <v>453</v>
      </c>
      <c r="D19" s="515">
        <v>13</v>
      </c>
      <c r="E19" s="595" t="s">
        <v>491</v>
      </c>
      <c r="F19" s="595" t="s">
        <v>491</v>
      </c>
      <c r="G19" s="595" t="s">
        <v>491</v>
      </c>
      <c r="H19" s="595" t="s">
        <v>491</v>
      </c>
      <c r="I19" s="595" t="s">
        <v>491</v>
      </c>
      <c r="J19" s="515">
        <v>13</v>
      </c>
      <c r="K19" s="595" t="s">
        <v>491</v>
      </c>
      <c r="L19" s="561" t="s">
        <v>491</v>
      </c>
      <c r="M19" s="605">
        <v>12</v>
      </c>
      <c r="N19" s="595" t="s">
        <v>581</v>
      </c>
      <c r="O19" s="522" t="s">
        <v>491</v>
      </c>
      <c r="P19" s="236">
        <v>3</v>
      </c>
    </row>
    <row r="20" spans="1:16" ht="9.75" customHeight="1">
      <c r="A20" s="178">
        <v>4</v>
      </c>
      <c r="B20" s="1" t="s">
        <v>979</v>
      </c>
      <c r="C20" s="509" t="s">
        <v>452</v>
      </c>
      <c r="D20" s="515">
        <v>26</v>
      </c>
      <c r="E20" s="595" t="s">
        <v>491</v>
      </c>
      <c r="F20" s="595" t="s">
        <v>491</v>
      </c>
      <c r="G20" s="595" t="s">
        <v>491</v>
      </c>
      <c r="H20" s="595" t="s">
        <v>491</v>
      </c>
      <c r="I20" s="595" t="s">
        <v>491</v>
      </c>
      <c r="J20" s="515">
        <v>15</v>
      </c>
      <c r="K20" s="595" t="s">
        <v>491</v>
      </c>
      <c r="L20" s="605">
        <v>3</v>
      </c>
      <c r="M20" s="605">
        <v>12</v>
      </c>
      <c r="N20" s="595" t="s">
        <v>491</v>
      </c>
      <c r="O20" s="515">
        <v>11</v>
      </c>
      <c r="P20" s="236"/>
    </row>
    <row r="21" spans="1:16" ht="9.75" customHeight="1">
      <c r="A21" s="178"/>
      <c r="C21" s="514" t="s">
        <v>453</v>
      </c>
      <c r="D21" s="515">
        <v>12</v>
      </c>
      <c r="E21" s="595" t="s">
        <v>491</v>
      </c>
      <c r="F21" s="595" t="s">
        <v>491</v>
      </c>
      <c r="G21" s="595" t="s">
        <v>491</v>
      </c>
      <c r="H21" s="595" t="s">
        <v>491</v>
      </c>
      <c r="I21" s="595" t="s">
        <v>491</v>
      </c>
      <c r="J21" s="515">
        <v>11</v>
      </c>
      <c r="K21" s="595" t="s">
        <v>491</v>
      </c>
      <c r="L21" s="605">
        <v>2</v>
      </c>
      <c r="M21" s="605">
        <v>9</v>
      </c>
      <c r="N21" s="595" t="s">
        <v>491</v>
      </c>
      <c r="O21" s="515">
        <v>1</v>
      </c>
      <c r="P21" s="236">
        <v>4</v>
      </c>
    </row>
    <row r="22" spans="1:16" ht="9.75" customHeight="1">
      <c r="A22" s="178">
        <v>5</v>
      </c>
      <c r="B22" s="1" t="s">
        <v>980</v>
      </c>
      <c r="C22" s="514" t="s">
        <v>452</v>
      </c>
      <c r="D22" s="515">
        <v>29</v>
      </c>
      <c r="E22" s="595" t="s">
        <v>491</v>
      </c>
      <c r="F22" s="595" t="s">
        <v>491</v>
      </c>
      <c r="G22" s="595" t="s">
        <v>491</v>
      </c>
      <c r="H22" s="595" t="s">
        <v>491</v>
      </c>
      <c r="I22" s="595" t="s">
        <v>491</v>
      </c>
      <c r="J22" s="515">
        <v>19</v>
      </c>
      <c r="K22" s="595" t="s">
        <v>491</v>
      </c>
      <c r="L22" s="605">
        <v>4</v>
      </c>
      <c r="M22" s="605">
        <v>14</v>
      </c>
      <c r="N22" s="606">
        <v>1</v>
      </c>
      <c r="O22" s="522" t="s">
        <v>981</v>
      </c>
      <c r="P22" s="236"/>
    </row>
    <row r="23" spans="1:16" ht="9.75" customHeight="1">
      <c r="A23" s="178"/>
      <c r="B23" s="1"/>
      <c r="C23" s="514" t="s">
        <v>453</v>
      </c>
      <c r="D23" s="515">
        <v>14</v>
      </c>
      <c r="E23" s="595" t="s">
        <v>491</v>
      </c>
      <c r="F23" s="595" t="s">
        <v>491</v>
      </c>
      <c r="G23" s="595" t="s">
        <v>491</v>
      </c>
      <c r="H23" s="595" t="s">
        <v>491</v>
      </c>
      <c r="I23" s="595" t="s">
        <v>491</v>
      </c>
      <c r="J23" s="515">
        <v>14</v>
      </c>
      <c r="K23" s="595" t="s">
        <v>491</v>
      </c>
      <c r="L23" s="605">
        <v>3</v>
      </c>
      <c r="M23" s="605">
        <v>10</v>
      </c>
      <c r="N23" s="595" t="s">
        <v>581</v>
      </c>
      <c r="O23" s="522" t="s">
        <v>491</v>
      </c>
      <c r="P23" s="236">
        <v>5</v>
      </c>
    </row>
    <row r="24" spans="1:16" ht="9.75" customHeight="1">
      <c r="A24" s="178">
        <v>6</v>
      </c>
      <c r="B24" s="1" t="s">
        <v>982</v>
      </c>
      <c r="C24" s="509" t="s">
        <v>452</v>
      </c>
      <c r="D24" s="515">
        <v>38</v>
      </c>
      <c r="E24" s="595" t="s">
        <v>491</v>
      </c>
      <c r="F24" s="595" t="s">
        <v>491</v>
      </c>
      <c r="G24" s="595" t="s">
        <v>491</v>
      </c>
      <c r="H24" s="595" t="s">
        <v>491</v>
      </c>
      <c r="I24" s="595" t="s">
        <v>491</v>
      </c>
      <c r="J24" s="515">
        <v>19</v>
      </c>
      <c r="K24" s="595" t="s">
        <v>491</v>
      </c>
      <c r="L24" s="605">
        <v>6</v>
      </c>
      <c r="M24" s="605">
        <v>13</v>
      </c>
      <c r="N24" s="595" t="s">
        <v>491</v>
      </c>
      <c r="O24" s="522" t="s">
        <v>983</v>
      </c>
      <c r="P24" s="236"/>
    </row>
    <row r="25" spans="1:16" ht="9.75" customHeight="1">
      <c r="A25" s="178"/>
      <c r="B25" s="1"/>
      <c r="C25" s="509" t="s">
        <v>453</v>
      </c>
      <c r="D25" s="515">
        <v>11</v>
      </c>
      <c r="E25" s="595" t="s">
        <v>491</v>
      </c>
      <c r="F25" s="595" t="s">
        <v>491</v>
      </c>
      <c r="G25" s="595" t="s">
        <v>491</v>
      </c>
      <c r="H25" s="595" t="s">
        <v>491</v>
      </c>
      <c r="I25" s="595" t="s">
        <v>491</v>
      </c>
      <c r="J25" s="515">
        <v>11</v>
      </c>
      <c r="K25" s="595" t="s">
        <v>491</v>
      </c>
      <c r="L25" s="605">
        <v>1</v>
      </c>
      <c r="M25" s="605">
        <v>10</v>
      </c>
      <c r="N25" s="595" t="s">
        <v>491</v>
      </c>
      <c r="O25" s="522" t="s">
        <v>491</v>
      </c>
      <c r="P25" s="236">
        <v>6</v>
      </c>
    </row>
    <row r="26" spans="1:16" ht="9.75" customHeight="1">
      <c r="A26" s="178">
        <v>7</v>
      </c>
      <c r="B26" s="1" t="s">
        <v>984</v>
      </c>
      <c r="C26" s="509" t="s">
        <v>452</v>
      </c>
      <c r="D26" s="515">
        <v>46</v>
      </c>
      <c r="E26" s="595" t="s">
        <v>491</v>
      </c>
      <c r="F26" s="595" t="s">
        <v>491</v>
      </c>
      <c r="G26" s="595" t="s">
        <v>491</v>
      </c>
      <c r="H26" s="595" t="s">
        <v>491</v>
      </c>
      <c r="I26" s="595" t="s">
        <v>491</v>
      </c>
      <c r="J26" s="515">
        <v>21</v>
      </c>
      <c r="K26" s="595" t="s">
        <v>491</v>
      </c>
      <c r="L26" s="605">
        <v>7</v>
      </c>
      <c r="M26" s="605">
        <v>14</v>
      </c>
      <c r="N26" s="595" t="s">
        <v>491</v>
      </c>
      <c r="O26" s="515">
        <v>25</v>
      </c>
      <c r="P26" s="236"/>
    </row>
    <row r="27" spans="1:16" ht="9.75" customHeight="1">
      <c r="A27" s="178"/>
      <c r="B27" s="1"/>
      <c r="C27" s="514" t="s">
        <v>453</v>
      </c>
      <c r="D27" s="515">
        <v>12</v>
      </c>
      <c r="E27" s="595" t="s">
        <v>491</v>
      </c>
      <c r="F27" s="595" t="s">
        <v>491</v>
      </c>
      <c r="G27" s="595" t="s">
        <v>491</v>
      </c>
      <c r="H27" s="595" t="s">
        <v>491</v>
      </c>
      <c r="I27" s="595" t="s">
        <v>491</v>
      </c>
      <c r="J27" s="515">
        <v>11</v>
      </c>
      <c r="K27" s="595" t="s">
        <v>491</v>
      </c>
      <c r="L27" s="605">
        <v>2</v>
      </c>
      <c r="M27" s="605">
        <v>9</v>
      </c>
      <c r="N27" s="595" t="s">
        <v>491</v>
      </c>
      <c r="O27" s="515">
        <v>1</v>
      </c>
      <c r="P27" s="236">
        <v>7</v>
      </c>
    </row>
    <row r="28" spans="1:16" ht="9.75" customHeight="1">
      <c r="A28" s="178">
        <v>8</v>
      </c>
      <c r="B28" s="1" t="s">
        <v>985</v>
      </c>
      <c r="C28" s="514" t="s">
        <v>452</v>
      </c>
      <c r="D28" s="515">
        <v>89</v>
      </c>
      <c r="E28" s="606">
        <v>1</v>
      </c>
      <c r="F28" s="595" t="s">
        <v>491</v>
      </c>
      <c r="G28" s="595" t="s">
        <v>491</v>
      </c>
      <c r="H28" s="606">
        <v>1</v>
      </c>
      <c r="I28" s="595" t="s">
        <v>491</v>
      </c>
      <c r="J28" s="515">
        <v>38</v>
      </c>
      <c r="K28" s="595" t="s">
        <v>491</v>
      </c>
      <c r="L28" s="605">
        <v>15</v>
      </c>
      <c r="M28" s="605">
        <v>23</v>
      </c>
      <c r="N28" s="595" t="s">
        <v>491</v>
      </c>
      <c r="O28" s="515">
        <v>50</v>
      </c>
      <c r="P28" s="236"/>
    </row>
    <row r="29" spans="1:16" ht="9.75" customHeight="1">
      <c r="A29" s="178"/>
      <c r="B29" s="1"/>
      <c r="C29" s="514" t="s">
        <v>453</v>
      </c>
      <c r="D29" s="515">
        <v>18</v>
      </c>
      <c r="E29" s="595" t="s">
        <v>581</v>
      </c>
      <c r="F29" s="595" t="s">
        <v>491</v>
      </c>
      <c r="G29" s="595" t="s">
        <v>491</v>
      </c>
      <c r="H29" s="595" t="s">
        <v>581</v>
      </c>
      <c r="I29" s="595" t="s">
        <v>491</v>
      </c>
      <c r="J29" s="515">
        <v>16</v>
      </c>
      <c r="K29" s="595" t="s">
        <v>491</v>
      </c>
      <c r="L29" s="605">
        <v>5</v>
      </c>
      <c r="M29" s="605">
        <v>11</v>
      </c>
      <c r="N29" s="595" t="s">
        <v>491</v>
      </c>
      <c r="O29" s="515">
        <v>1</v>
      </c>
      <c r="P29" s="236">
        <v>8</v>
      </c>
    </row>
    <row r="30" spans="1:16" ht="9.75" customHeight="1">
      <c r="A30" s="178">
        <v>9</v>
      </c>
      <c r="B30" s="1" t="s">
        <v>986</v>
      </c>
      <c r="C30" s="509" t="s">
        <v>452</v>
      </c>
      <c r="D30" s="515">
        <v>93</v>
      </c>
      <c r="E30" s="595" t="s">
        <v>491</v>
      </c>
      <c r="F30" s="595" t="s">
        <v>491</v>
      </c>
      <c r="G30" s="595" t="s">
        <v>491</v>
      </c>
      <c r="H30" s="595" t="s">
        <v>491</v>
      </c>
      <c r="I30" s="595" t="s">
        <v>491</v>
      </c>
      <c r="J30" s="515">
        <v>41</v>
      </c>
      <c r="K30" s="595" t="s">
        <v>491</v>
      </c>
      <c r="L30" s="605">
        <v>10</v>
      </c>
      <c r="M30" s="605">
        <v>31</v>
      </c>
      <c r="N30" s="595" t="s">
        <v>491</v>
      </c>
      <c r="O30" s="515">
        <v>52</v>
      </c>
      <c r="P30" s="236"/>
    </row>
    <row r="31" spans="1:16" ht="9.75" customHeight="1">
      <c r="A31" s="178"/>
      <c r="B31" s="1"/>
      <c r="C31" s="509" t="s">
        <v>453</v>
      </c>
      <c r="D31" s="515">
        <v>27</v>
      </c>
      <c r="E31" s="595" t="s">
        <v>491</v>
      </c>
      <c r="F31" s="595" t="s">
        <v>491</v>
      </c>
      <c r="G31" s="595" t="s">
        <v>491</v>
      </c>
      <c r="H31" s="595" t="s">
        <v>491</v>
      </c>
      <c r="I31" s="595" t="s">
        <v>491</v>
      </c>
      <c r="J31" s="515">
        <v>26</v>
      </c>
      <c r="K31" s="595" t="s">
        <v>491</v>
      </c>
      <c r="L31" s="605">
        <v>3</v>
      </c>
      <c r="M31" s="605">
        <v>23</v>
      </c>
      <c r="N31" s="595" t="s">
        <v>491</v>
      </c>
      <c r="O31" s="515">
        <v>1</v>
      </c>
      <c r="P31" s="544">
        <v>9</v>
      </c>
    </row>
    <row r="32" spans="1:16" ht="9.75" customHeight="1">
      <c r="A32" s="540">
        <v>10</v>
      </c>
      <c r="B32" s="1" t="s">
        <v>987</v>
      </c>
      <c r="C32" s="509" t="s">
        <v>452</v>
      </c>
      <c r="D32" s="515">
        <v>124</v>
      </c>
      <c r="E32" s="595" t="s">
        <v>491</v>
      </c>
      <c r="F32" s="595" t="s">
        <v>491</v>
      </c>
      <c r="G32" s="595" t="s">
        <v>491</v>
      </c>
      <c r="H32" s="595" t="s">
        <v>491</v>
      </c>
      <c r="I32" s="595" t="s">
        <v>491</v>
      </c>
      <c r="J32" s="515">
        <v>66</v>
      </c>
      <c r="K32" s="595" t="s">
        <v>608</v>
      </c>
      <c r="L32" s="605">
        <v>26</v>
      </c>
      <c r="M32" s="605">
        <v>37</v>
      </c>
      <c r="N32" s="595" t="s">
        <v>581</v>
      </c>
      <c r="O32" s="522" t="s">
        <v>0</v>
      </c>
      <c r="P32" s="236"/>
    </row>
    <row r="33" spans="1:16" ht="9.75" customHeight="1">
      <c r="A33" s="178"/>
      <c r="B33" s="1"/>
      <c r="C33" s="514" t="s">
        <v>453</v>
      </c>
      <c r="D33" s="515">
        <v>38</v>
      </c>
      <c r="E33" s="595" t="s">
        <v>491</v>
      </c>
      <c r="F33" s="595" t="s">
        <v>491</v>
      </c>
      <c r="G33" s="595" t="s">
        <v>491</v>
      </c>
      <c r="H33" s="595" t="s">
        <v>491</v>
      </c>
      <c r="I33" s="595" t="s">
        <v>491</v>
      </c>
      <c r="J33" s="515">
        <v>38</v>
      </c>
      <c r="K33" s="595" t="s">
        <v>491</v>
      </c>
      <c r="L33" s="605">
        <v>10</v>
      </c>
      <c r="M33" s="605">
        <v>28</v>
      </c>
      <c r="N33" s="595" t="s">
        <v>491</v>
      </c>
      <c r="O33" s="522" t="s">
        <v>491</v>
      </c>
      <c r="P33" s="545">
        <v>10</v>
      </c>
    </row>
    <row r="34" spans="1:16" ht="9.75" customHeight="1">
      <c r="A34" s="540">
        <v>11</v>
      </c>
      <c r="B34" s="1" t="s">
        <v>1</v>
      </c>
      <c r="C34" s="514" t="s">
        <v>452</v>
      </c>
      <c r="D34" s="515">
        <v>131</v>
      </c>
      <c r="E34" s="595" t="s">
        <v>491</v>
      </c>
      <c r="F34" s="595" t="s">
        <v>491</v>
      </c>
      <c r="G34" s="595" t="s">
        <v>491</v>
      </c>
      <c r="H34" s="595" t="s">
        <v>491</v>
      </c>
      <c r="I34" s="595" t="s">
        <v>491</v>
      </c>
      <c r="J34" s="515">
        <v>60</v>
      </c>
      <c r="K34" s="595" t="s">
        <v>623</v>
      </c>
      <c r="L34" s="605">
        <v>22</v>
      </c>
      <c r="M34" s="605">
        <v>33</v>
      </c>
      <c r="N34" s="595" t="s">
        <v>581</v>
      </c>
      <c r="O34" s="522" t="s">
        <v>2</v>
      </c>
      <c r="P34" s="236"/>
    </row>
    <row r="35" spans="1:16" ht="9.75" customHeight="1">
      <c r="A35" s="540"/>
      <c r="B35" s="1"/>
      <c r="C35" s="514" t="s">
        <v>453</v>
      </c>
      <c r="D35" s="515">
        <v>35</v>
      </c>
      <c r="E35" s="595" t="s">
        <v>491</v>
      </c>
      <c r="F35" s="595" t="s">
        <v>491</v>
      </c>
      <c r="G35" s="595" t="s">
        <v>491</v>
      </c>
      <c r="H35" s="595" t="s">
        <v>491</v>
      </c>
      <c r="I35" s="595" t="s">
        <v>491</v>
      </c>
      <c r="J35" s="515">
        <v>35</v>
      </c>
      <c r="K35" s="595" t="s">
        <v>491</v>
      </c>
      <c r="L35" s="605">
        <v>9</v>
      </c>
      <c r="M35" s="605">
        <v>26</v>
      </c>
      <c r="N35" s="595" t="s">
        <v>491</v>
      </c>
      <c r="O35" s="522" t="s">
        <v>491</v>
      </c>
      <c r="P35" s="545">
        <v>11</v>
      </c>
    </row>
    <row r="36" spans="1:16" ht="9.75" customHeight="1">
      <c r="A36" s="540">
        <v>12</v>
      </c>
      <c r="B36" s="1" t="s">
        <v>3</v>
      </c>
      <c r="C36" s="509" t="s">
        <v>452</v>
      </c>
      <c r="D36" s="515">
        <v>149</v>
      </c>
      <c r="E36" s="606">
        <v>1</v>
      </c>
      <c r="F36" s="595" t="s">
        <v>491</v>
      </c>
      <c r="G36" s="595" t="s">
        <v>491</v>
      </c>
      <c r="H36" s="606">
        <v>1</v>
      </c>
      <c r="I36" s="595" t="s">
        <v>491</v>
      </c>
      <c r="J36" s="515">
        <v>68</v>
      </c>
      <c r="K36" s="606">
        <v>4</v>
      </c>
      <c r="L36" s="605">
        <v>25</v>
      </c>
      <c r="M36" s="605">
        <v>37</v>
      </c>
      <c r="N36" s="595" t="s">
        <v>608</v>
      </c>
      <c r="O36" s="515">
        <v>80</v>
      </c>
      <c r="P36" s="545"/>
    </row>
    <row r="37" spans="1:16" ht="9.75" customHeight="1">
      <c r="A37" s="540"/>
      <c r="C37" s="509" t="s">
        <v>453</v>
      </c>
      <c r="D37" s="515">
        <v>42</v>
      </c>
      <c r="E37" s="595" t="s">
        <v>581</v>
      </c>
      <c r="F37" s="595" t="s">
        <v>491</v>
      </c>
      <c r="G37" s="595" t="s">
        <v>491</v>
      </c>
      <c r="H37" s="595" t="s">
        <v>581</v>
      </c>
      <c r="I37" s="595" t="s">
        <v>491</v>
      </c>
      <c r="J37" s="515">
        <v>40</v>
      </c>
      <c r="K37" s="606">
        <v>1</v>
      </c>
      <c r="L37" s="605">
        <v>9</v>
      </c>
      <c r="M37" s="605">
        <v>30</v>
      </c>
      <c r="N37" s="595" t="s">
        <v>491</v>
      </c>
      <c r="O37" s="515">
        <v>1</v>
      </c>
      <c r="P37" s="545">
        <v>12</v>
      </c>
    </row>
    <row r="38" spans="1:16" ht="9.75" customHeight="1">
      <c r="A38" s="540">
        <v>13</v>
      </c>
      <c r="B38" s="1" t="s">
        <v>4</v>
      </c>
      <c r="C38" s="509" t="s">
        <v>452</v>
      </c>
      <c r="D38" s="515">
        <v>130</v>
      </c>
      <c r="E38" s="595" t="s">
        <v>491</v>
      </c>
      <c r="F38" s="595" t="s">
        <v>491</v>
      </c>
      <c r="G38" s="595" t="s">
        <v>491</v>
      </c>
      <c r="H38" s="595" t="s">
        <v>491</v>
      </c>
      <c r="I38" s="595" t="s">
        <v>491</v>
      </c>
      <c r="J38" s="515">
        <v>64</v>
      </c>
      <c r="K38" s="595" t="s">
        <v>608</v>
      </c>
      <c r="L38" s="605">
        <v>31</v>
      </c>
      <c r="M38" s="605">
        <v>31</v>
      </c>
      <c r="N38" s="595" t="s">
        <v>491</v>
      </c>
      <c r="O38" s="515">
        <v>66</v>
      </c>
      <c r="P38" s="545"/>
    </row>
    <row r="39" spans="1:16" ht="9.75" customHeight="1">
      <c r="A39" s="540"/>
      <c r="B39" s="1"/>
      <c r="C39" s="514" t="s">
        <v>453</v>
      </c>
      <c r="D39" s="515">
        <v>33</v>
      </c>
      <c r="E39" s="595" t="s">
        <v>491</v>
      </c>
      <c r="F39" s="595" t="s">
        <v>491</v>
      </c>
      <c r="G39" s="595" t="s">
        <v>491</v>
      </c>
      <c r="H39" s="595" t="s">
        <v>491</v>
      </c>
      <c r="I39" s="595" t="s">
        <v>491</v>
      </c>
      <c r="J39" s="515">
        <v>32</v>
      </c>
      <c r="K39" s="595" t="s">
        <v>491</v>
      </c>
      <c r="L39" s="605">
        <v>10</v>
      </c>
      <c r="M39" s="605">
        <v>22</v>
      </c>
      <c r="N39" s="595" t="s">
        <v>491</v>
      </c>
      <c r="O39" s="515">
        <v>1</v>
      </c>
      <c r="P39" s="545">
        <v>13</v>
      </c>
    </row>
    <row r="40" spans="1:16" ht="9.75" customHeight="1">
      <c r="A40" s="540">
        <v>14</v>
      </c>
      <c r="B40" s="1" t="s">
        <v>5</v>
      </c>
      <c r="C40" s="514" t="s">
        <v>452</v>
      </c>
      <c r="D40" s="515">
        <v>136</v>
      </c>
      <c r="E40" s="595" t="s">
        <v>581</v>
      </c>
      <c r="F40" s="595" t="s">
        <v>581</v>
      </c>
      <c r="G40" s="595" t="s">
        <v>491</v>
      </c>
      <c r="H40" s="595" t="s">
        <v>491</v>
      </c>
      <c r="I40" s="595" t="s">
        <v>491</v>
      </c>
      <c r="J40" s="515">
        <v>70</v>
      </c>
      <c r="K40" s="595" t="s">
        <v>884</v>
      </c>
      <c r="L40" s="605">
        <v>21</v>
      </c>
      <c r="M40" s="605">
        <v>42</v>
      </c>
      <c r="N40" s="595" t="s">
        <v>608</v>
      </c>
      <c r="O40" s="515">
        <v>65</v>
      </c>
      <c r="P40" s="545"/>
    </row>
    <row r="41" spans="1:16" ht="9.75" customHeight="1">
      <c r="A41" s="540"/>
      <c r="B41" s="1"/>
      <c r="C41" s="514" t="s">
        <v>453</v>
      </c>
      <c r="D41" s="515">
        <v>35</v>
      </c>
      <c r="E41" s="595" t="s">
        <v>491</v>
      </c>
      <c r="F41" s="595" t="s">
        <v>491</v>
      </c>
      <c r="G41" s="595" t="s">
        <v>491</v>
      </c>
      <c r="H41" s="595" t="s">
        <v>491</v>
      </c>
      <c r="I41" s="595" t="s">
        <v>491</v>
      </c>
      <c r="J41" s="515">
        <v>34</v>
      </c>
      <c r="K41" s="595" t="s">
        <v>491</v>
      </c>
      <c r="L41" s="605">
        <v>5</v>
      </c>
      <c r="M41" s="605">
        <v>29</v>
      </c>
      <c r="N41" s="595" t="s">
        <v>491</v>
      </c>
      <c r="O41" s="515">
        <v>1</v>
      </c>
      <c r="P41" s="545">
        <v>14</v>
      </c>
    </row>
    <row r="42" spans="1:16" ht="9.75" customHeight="1">
      <c r="A42" s="540">
        <v>15</v>
      </c>
      <c r="B42" s="1" t="s">
        <v>6</v>
      </c>
      <c r="C42" s="509" t="s">
        <v>452</v>
      </c>
      <c r="D42" s="515">
        <v>148</v>
      </c>
      <c r="E42" s="595" t="s">
        <v>581</v>
      </c>
      <c r="F42" s="595" t="s">
        <v>581</v>
      </c>
      <c r="G42" s="595" t="s">
        <v>491</v>
      </c>
      <c r="H42" s="595" t="s">
        <v>491</v>
      </c>
      <c r="I42" s="595" t="s">
        <v>491</v>
      </c>
      <c r="J42" s="515">
        <v>81</v>
      </c>
      <c r="K42" s="606">
        <v>3</v>
      </c>
      <c r="L42" s="605">
        <v>31</v>
      </c>
      <c r="M42" s="605">
        <v>45</v>
      </c>
      <c r="N42" s="606">
        <v>2</v>
      </c>
      <c r="O42" s="522" t="s">
        <v>7</v>
      </c>
      <c r="P42" s="545"/>
    </row>
    <row r="43" spans="1:16" ht="9.75" customHeight="1">
      <c r="A43" s="540"/>
      <c r="B43" s="1"/>
      <c r="C43" s="509" t="s">
        <v>453</v>
      </c>
      <c r="D43" s="515">
        <v>46</v>
      </c>
      <c r="E43" s="595" t="s">
        <v>491</v>
      </c>
      <c r="F43" s="595" t="s">
        <v>491</v>
      </c>
      <c r="G43" s="595" t="s">
        <v>491</v>
      </c>
      <c r="H43" s="595" t="s">
        <v>491</v>
      </c>
      <c r="I43" s="595" t="s">
        <v>491</v>
      </c>
      <c r="J43" s="515">
        <v>46</v>
      </c>
      <c r="K43" s="606">
        <v>1</v>
      </c>
      <c r="L43" s="605">
        <v>10</v>
      </c>
      <c r="M43" s="605">
        <v>34</v>
      </c>
      <c r="N43" s="606">
        <v>1</v>
      </c>
      <c r="O43" s="522" t="s">
        <v>491</v>
      </c>
      <c r="P43" s="545">
        <v>15</v>
      </c>
    </row>
    <row r="44" spans="1:16" ht="9.75" customHeight="1">
      <c r="A44" s="540">
        <v>16</v>
      </c>
      <c r="B44" s="1" t="s">
        <v>8</v>
      </c>
      <c r="C44" s="509" t="s">
        <v>452</v>
      </c>
      <c r="D44" s="515">
        <v>137</v>
      </c>
      <c r="E44" s="595" t="s">
        <v>491</v>
      </c>
      <c r="F44" s="595" t="s">
        <v>491</v>
      </c>
      <c r="G44" s="595" t="s">
        <v>491</v>
      </c>
      <c r="H44" s="595" t="s">
        <v>491</v>
      </c>
      <c r="I44" s="595" t="s">
        <v>491</v>
      </c>
      <c r="J44" s="515">
        <v>82</v>
      </c>
      <c r="K44" s="595" t="s">
        <v>888</v>
      </c>
      <c r="L44" s="605">
        <v>31</v>
      </c>
      <c r="M44" s="605">
        <v>43</v>
      </c>
      <c r="N44" s="606">
        <v>2</v>
      </c>
      <c r="O44" s="522" t="s">
        <v>9</v>
      </c>
      <c r="P44" s="545"/>
    </row>
    <row r="45" spans="1:16" ht="9.75" customHeight="1">
      <c r="A45" s="540"/>
      <c r="B45" s="1"/>
      <c r="C45" s="509" t="s">
        <v>453</v>
      </c>
      <c r="D45" s="515">
        <v>43</v>
      </c>
      <c r="E45" s="595" t="s">
        <v>491</v>
      </c>
      <c r="F45" s="595" t="s">
        <v>491</v>
      </c>
      <c r="G45" s="595" t="s">
        <v>491</v>
      </c>
      <c r="H45" s="595" t="s">
        <v>491</v>
      </c>
      <c r="I45" s="595" t="s">
        <v>491</v>
      </c>
      <c r="J45" s="515">
        <v>43</v>
      </c>
      <c r="K45" s="595" t="s">
        <v>491</v>
      </c>
      <c r="L45" s="605">
        <v>9</v>
      </c>
      <c r="M45" s="605">
        <v>33</v>
      </c>
      <c r="N45" s="595" t="s">
        <v>581</v>
      </c>
      <c r="O45" s="522" t="s">
        <v>491</v>
      </c>
      <c r="P45" s="545">
        <v>16</v>
      </c>
    </row>
    <row r="46" spans="1:16" ht="9.75" customHeight="1">
      <c r="A46" s="540">
        <v>17</v>
      </c>
      <c r="B46" s="1" t="s">
        <v>10</v>
      </c>
      <c r="C46" s="509" t="s">
        <v>452</v>
      </c>
      <c r="D46" s="515">
        <v>149</v>
      </c>
      <c r="E46" s="595" t="s">
        <v>491</v>
      </c>
      <c r="F46" s="595" t="s">
        <v>491</v>
      </c>
      <c r="G46" s="595" t="s">
        <v>491</v>
      </c>
      <c r="H46" s="595" t="s">
        <v>491</v>
      </c>
      <c r="I46" s="595" t="s">
        <v>491</v>
      </c>
      <c r="J46" s="515">
        <v>83</v>
      </c>
      <c r="K46" s="606">
        <v>6</v>
      </c>
      <c r="L46" s="605">
        <v>29</v>
      </c>
      <c r="M46" s="605">
        <v>48</v>
      </c>
      <c r="N46" s="595" t="s">
        <v>491</v>
      </c>
      <c r="O46" s="522" t="s">
        <v>7</v>
      </c>
      <c r="P46" s="545"/>
    </row>
    <row r="47" spans="1:16" ht="9.75" customHeight="1">
      <c r="A47" s="540"/>
      <c r="B47" s="1"/>
      <c r="C47" s="509" t="s">
        <v>453</v>
      </c>
      <c r="D47" s="515">
        <v>37</v>
      </c>
      <c r="E47" s="595" t="s">
        <v>491</v>
      </c>
      <c r="F47" s="595" t="s">
        <v>491</v>
      </c>
      <c r="G47" s="595" t="s">
        <v>491</v>
      </c>
      <c r="H47" s="595" t="s">
        <v>491</v>
      </c>
      <c r="I47" s="595" t="s">
        <v>491</v>
      </c>
      <c r="J47" s="515">
        <v>37</v>
      </c>
      <c r="K47" s="606">
        <v>2</v>
      </c>
      <c r="L47" s="605">
        <v>7</v>
      </c>
      <c r="M47" s="605">
        <v>28</v>
      </c>
      <c r="N47" s="595" t="s">
        <v>491</v>
      </c>
      <c r="O47" s="522" t="s">
        <v>491</v>
      </c>
      <c r="P47" s="545">
        <v>17</v>
      </c>
    </row>
    <row r="48" spans="1:16" ht="9.75" customHeight="1">
      <c r="A48" s="540">
        <v>18</v>
      </c>
      <c r="B48" s="1" t="s">
        <v>11</v>
      </c>
      <c r="C48" s="509" t="s">
        <v>452</v>
      </c>
      <c r="D48" s="515">
        <v>127</v>
      </c>
      <c r="E48" s="595" t="s">
        <v>581</v>
      </c>
      <c r="F48" s="595" t="s">
        <v>491</v>
      </c>
      <c r="G48" s="595" t="s">
        <v>581</v>
      </c>
      <c r="H48" s="595" t="s">
        <v>491</v>
      </c>
      <c r="I48" s="595" t="s">
        <v>491</v>
      </c>
      <c r="J48" s="515">
        <v>74</v>
      </c>
      <c r="K48" s="595" t="s">
        <v>884</v>
      </c>
      <c r="L48" s="605">
        <v>29</v>
      </c>
      <c r="M48" s="605">
        <v>40</v>
      </c>
      <c r="N48" s="595" t="s">
        <v>491</v>
      </c>
      <c r="O48" s="522" t="s">
        <v>12</v>
      </c>
      <c r="P48" s="545"/>
    </row>
    <row r="49" spans="1:16" ht="9.75" customHeight="1">
      <c r="A49" s="540"/>
      <c r="B49" s="1"/>
      <c r="C49" s="514" t="s">
        <v>453</v>
      </c>
      <c r="D49" s="515">
        <v>38</v>
      </c>
      <c r="E49" s="595" t="s">
        <v>491</v>
      </c>
      <c r="F49" s="595" t="s">
        <v>491</v>
      </c>
      <c r="G49" s="595" t="s">
        <v>491</v>
      </c>
      <c r="H49" s="595" t="s">
        <v>491</v>
      </c>
      <c r="I49" s="595" t="s">
        <v>491</v>
      </c>
      <c r="J49" s="515">
        <v>38</v>
      </c>
      <c r="K49" s="595" t="s">
        <v>491</v>
      </c>
      <c r="L49" s="605">
        <v>8</v>
      </c>
      <c r="M49" s="605">
        <v>30</v>
      </c>
      <c r="N49" s="595" t="s">
        <v>491</v>
      </c>
      <c r="O49" s="522" t="s">
        <v>491</v>
      </c>
      <c r="P49" s="545">
        <v>18</v>
      </c>
    </row>
    <row r="50" spans="1:16" ht="9.75" customHeight="1">
      <c r="A50" s="540">
        <v>19</v>
      </c>
      <c r="B50" s="1" t="s">
        <v>13</v>
      </c>
      <c r="C50" s="514" t="s">
        <v>452</v>
      </c>
      <c r="D50" s="515">
        <v>72</v>
      </c>
      <c r="E50" s="595" t="s">
        <v>491</v>
      </c>
      <c r="F50" s="595" t="s">
        <v>491</v>
      </c>
      <c r="G50" s="595" t="s">
        <v>491</v>
      </c>
      <c r="H50" s="595" t="s">
        <v>491</v>
      </c>
      <c r="I50" s="595" t="s">
        <v>491</v>
      </c>
      <c r="J50" s="515">
        <v>36</v>
      </c>
      <c r="K50" s="595" t="s">
        <v>580</v>
      </c>
      <c r="L50" s="605">
        <v>18</v>
      </c>
      <c r="M50" s="605">
        <v>13</v>
      </c>
      <c r="N50" s="606">
        <v>2</v>
      </c>
      <c r="O50" s="515">
        <v>36</v>
      </c>
      <c r="P50" s="545"/>
    </row>
    <row r="51" spans="1:16" ht="9.75" customHeight="1">
      <c r="A51" s="540"/>
      <c r="C51" s="514" t="s">
        <v>453</v>
      </c>
      <c r="D51" s="515">
        <v>12</v>
      </c>
      <c r="E51" s="595" t="s">
        <v>491</v>
      </c>
      <c r="F51" s="595" t="s">
        <v>491</v>
      </c>
      <c r="G51" s="595" t="s">
        <v>491</v>
      </c>
      <c r="H51" s="595" t="s">
        <v>491</v>
      </c>
      <c r="I51" s="595" t="s">
        <v>491</v>
      </c>
      <c r="J51" s="515">
        <v>11</v>
      </c>
      <c r="K51" s="595" t="s">
        <v>491</v>
      </c>
      <c r="L51" s="605">
        <v>1</v>
      </c>
      <c r="M51" s="605">
        <v>9</v>
      </c>
      <c r="N51" s="606">
        <v>1</v>
      </c>
      <c r="O51" s="515">
        <v>1</v>
      </c>
      <c r="P51" s="545">
        <v>19</v>
      </c>
    </row>
    <row r="52" spans="1:16" ht="9.75" customHeight="1">
      <c r="A52" s="540">
        <v>20</v>
      </c>
      <c r="B52" s="1" t="s">
        <v>14</v>
      </c>
      <c r="C52" s="509" t="s">
        <v>452</v>
      </c>
      <c r="D52" s="515">
        <v>62</v>
      </c>
      <c r="E52" s="595" t="s">
        <v>491</v>
      </c>
      <c r="F52" s="595" t="s">
        <v>491</v>
      </c>
      <c r="G52" s="595" t="s">
        <v>491</v>
      </c>
      <c r="H52" s="595" t="s">
        <v>491</v>
      </c>
      <c r="I52" s="595" t="s">
        <v>491</v>
      </c>
      <c r="J52" s="515">
        <v>35</v>
      </c>
      <c r="K52" s="595" t="s">
        <v>581</v>
      </c>
      <c r="L52" s="605">
        <v>14</v>
      </c>
      <c r="M52" s="605">
        <v>19</v>
      </c>
      <c r="N52" s="595" t="s">
        <v>581</v>
      </c>
      <c r="O52" s="522" t="s">
        <v>15</v>
      </c>
      <c r="P52" s="545"/>
    </row>
    <row r="53" spans="1:16" ht="9.75" customHeight="1">
      <c r="A53" s="540"/>
      <c r="B53" s="1"/>
      <c r="C53" s="509" t="s">
        <v>453</v>
      </c>
      <c r="D53" s="515">
        <v>12</v>
      </c>
      <c r="E53" s="595" t="s">
        <v>491</v>
      </c>
      <c r="F53" s="595" t="s">
        <v>491</v>
      </c>
      <c r="G53" s="595" t="s">
        <v>491</v>
      </c>
      <c r="H53" s="595" t="s">
        <v>491</v>
      </c>
      <c r="I53" s="595" t="s">
        <v>491</v>
      </c>
      <c r="J53" s="515">
        <v>12</v>
      </c>
      <c r="K53" s="595" t="s">
        <v>491</v>
      </c>
      <c r="L53" s="605">
        <v>3</v>
      </c>
      <c r="M53" s="605">
        <v>9</v>
      </c>
      <c r="N53" s="595" t="s">
        <v>491</v>
      </c>
      <c r="O53" s="522" t="s">
        <v>491</v>
      </c>
      <c r="P53" s="545">
        <v>20</v>
      </c>
    </row>
    <row r="54" spans="1:16" ht="9.75" customHeight="1">
      <c r="A54" s="540">
        <v>21</v>
      </c>
      <c r="B54" s="1" t="s">
        <v>16</v>
      </c>
      <c r="C54" s="509" t="s">
        <v>452</v>
      </c>
      <c r="D54" s="515">
        <v>45</v>
      </c>
      <c r="E54" s="595" t="s">
        <v>581</v>
      </c>
      <c r="F54" s="595" t="s">
        <v>491</v>
      </c>
      <c r="G54" s="595" t="s">
        <v>581</v>
      </c>
      <c r="H54" s="595" t="s">
        <v>491</v>
      </c>
      <c r="I54" s="595" t="s">
        <v>491</v>
      </c>
      <c r="J54" s="515">
        <v>27</v>
      </c>
      <c r="K54" s="606">
        <v>4</v>
      </c>
      <c r="L54" s="605">
        <v>8</v>
      </c>
      <c r="M54" s="605">
        <v>12</v>
      </c>
      <c r="N54" s="595" t="s">
        <v>580</v>
      </c>
      <c r="O54" s="515">
        <v>17</v>
      </c>
      <c r="P54" s="545"/>
    </row>
    <row r="55" spans="1:16" ht="9.75" customHeight="1">
      <c r="A55" s="540"/>
      <c r="B55" s="1"/>
      <c r="C55" s="509" t="s">
        <v>453</v>
      </c>
      <c r="D55" s="515">
        <v>6</v>
      </c>
      <c r="E55" s="595" t="s">
        <v>491</v>
      </c>
      <c r="F55" s="595" t="s">
        <v>491</v>
      </c>
      <c r="G55" s="595" t="s">
        <v>491</v>
      </c>
      <c r="H55" s="595" t="s">
        <v>491</v>
      </c>
      <c r="I55" s="595" t="s">
        <v>491</v>
      </c>
      <c r="J55" s="515">
        <v>6</v>
      </c>
      <c r="K55" s="595" t="s">
        <v>491</v>
      </c>
      <c r="L55" s="561" t="s">
        <v>491</v>
      </c>
      <c r="M55" s="605">
        <v>4</v>
      </c>
      <c r="N55" s="606">
        <v>2</v>
      </c>
      <c r="O55" s="522" t="s">
        <v>491</v>
      </c>
      <c r="P55" s="545">
        <v>21</v>
      </c>
    </row>
    <row r="56" spans="1:16" ht="9.75" customHeight="1">
      <c r="A56" s="540">
        <v>22</v>
      </c>
      <c r="B56" s="1" t="s">
        <v>17</v>
      </c>
      <c r="C56" s="509" t="s">
        <v>452</v>
      </c>
      <c r="D56" s="515">
        <v>24</v>
      </c>
      <c r="E56" s="595" t="s">
        <v>491</v>
      </c>
      <c r="F56" s="595" t="s">
        <v>491</v>
      </c>
      <c r="G56" s="595" t="s">
        <v>491</v>
      </c>
      <c r="H56" s="595" t="s">
        <v>491</v>
      </c>
      <c r="I56" s="595" t="s">
        <v>491</v>
      </c>
      <c r="J56" s="515">
        <v>14</v>
      </c>
      <c r="K56" s="606">
        <v>2</v>
      </c>
      <c r="L56" s="605">
        <v>8</v>
      </c>
      <c r="M56" s="605">
        <v>4</v>
      </c>
      <c r="N56" s="595" t="s">
        <v>491</v>
      </c>
      <c r="O56" s="515">
        <v>10</v>
      </c>
      <c r="P56" s="545"/>
    </row>
    <row r="57" spans="1:16" ht="9.75" customHeight="1">
      <c r="A57" s="540"/>
      <c r="B57" s="1"/>
      <c r="C57" s="514" t="s">
        <v>453</v>
      </c>
      <c r="D57" s="515">
        <v>4</v>
      </c>
      <c r="E57" s="595" t="s">
        <v>491</v>
      </c>
      <c r="F57" s="595" t="s">
        <v>491</v>
      </c>
      <c r="G57" s="595" t="s">
        <v>491</v>
      </c>
      <c r="H57" s="595" t="s">
        <v>491</v>
      </c>
      <c r="I57" s="595" t="s">
        <v>491</v>
      </c>
      <c r="J57" s="515">
        <v>3</v>
      </c>
      <c r="K57" s="595" t="s">
        <v>491</v>
      </c>
      <c r="L57" s="605">
        <v>2</v>
      </c>
      <c r="M57" s="605">
        <v>1</v>
      </c>
      <c r="N57" s="595" t="s">
        <v>491</v>
      </c>
      <c r="O57" s="515">
        <v>1</v>
      </c>
      <c r="P57" s="545">
        <v>22</v>
      </c>
    </row>
    <row r="58" spans="1:16" ht="9.75" customHeight="1">
      <c r="A58" s="540">
        <v>23</v>
      </c>
      <c r="B58" s="1" t="s">
        <v>962</v>
      </c>
      <c r="C58" s="514" t="s">
        <v>452</v>
      </c>
      <c r="D58" s="515">
        <v>19</v>
      </c>
      <c r="E58" s="595" t="s">
        <v>491</v>
      </c>
      <c r="F58" s="595" t="s">
        <v>491</v>
      </c>
      <c r="G58" s="595" t="s">
        <v>491</v>
      </c>
      <c r="H58" s="595" t="s">
        <v>491</v>
      </c>
      <c r="I58" s="595" t="s">
        <v>491</v>
      </c>
      <c r="J58" s="515">
        <v>14</v>
      </c>
      <c r="K58" s="606">
        <v>1</v>
      </c>
      <c r="L58" s="605">
        <v>5</v>
      </c>
      <c r="M58" s="605">
        <v>6</v>
      </c>
      <c r="N58" s="606">
        <v>2</v>
      </c>
      <c r="O58" s="515">
        <v>5</v>
      </c>
      <c r="P58" s="545"/>
    </row>
    <row r="59" spans="1:16" ht="9.75" customHeight="1">
      <c r="A59" s="540"/>
      <c r="B59" s="1"/>
      <c r="C59" s="514" t="s">
        <v>453</v>
      </c>
      <c r="D59" s="515">
        <v>2</v>
      </c>
      <c r="E59" s="595" t="s">
        <v>491</v>
      </c>
      <c r="F59" s="595" t="s">
        <v>491</v>
      </c>
      <c r="G59" s="595" t="s">
        <v>491</v>
      </c>
      <c r="H59" s="595" t="s">
        <v>491</v>
      </c>
      <c r="I59" s="595" t="s">
        <v>491</v>
      </c>
      <c r="J59" s="515">
        <v>2</v>
      </c>
      <c r="K59" s="595" t="s">
        <v>491</v>
      </c>
      <c r="L59" s="561" t="s">
        <v>491</v>
      </c>
      <c r="M59" s="605">
        <v>2</v>
      </c>
      <c r="N59" s="595" t="s">
        <v>491</v>
      </c>
      <c r="O59" s="522" t="s">
        <v>491</v>
      </c>
      <c r="P59" s="545">
        <v>23</v>
      </c>
    </row>
    <row r="60" spans="1:16" ht="9.75" customHeight="1">
      <c r="A60" s="540"/>
      <c r="B60" s="1"/>
      <c r="C60" s="514"/>
      <c r="D60" s="515"/>
      <c r="E60" s="606"/>
      <c r="F60" s="584"/>
      <c r="G60" s="585"/>
      <c r="H60" s="575"/>
      <c r="I60" s="606"/>
      <c r="J60" s="118"/>
      <c r="K60" s="156"/>
      <c r="L60" s="586"/>
      <c r="M60" s="586"/>
      <c r="N60" s="587"/>
      <c r="O60" s="155"/>
      <c r="P60" s="545"/>
    </row>
    <row r="61" spans="1:16" ht="9.75" customHeight="1">
      <c r="A61" s="547">
        <v>24</v>
      </c>
      <c r="B61" s="81" t="s">
        <v>963</v>
      </c>
      <c r="C61" s="548" t="s">
        <v>452</v>
      </c>
      <c r="D61" s="505">
        <v>1917</v>
      </c>
      <c r="E61" s="607">
        <v>6</v>
      </c>
      <c r="F61" s="607">
        <v>2</v>
      </c>
      <c r="G61" s="607">
        <v>2</v>
      </c>
      <c r="H61" s="607">
        <v>2</v>
      </c>
      <c r="I61" s="608" t="s">
        <v>491</v>
      </c>
      <c r="J61" s="549">
        <v>967</v>
      </c>
      <c r="K61" s="609">
        <v>48</v>
      </c>
      <c r="L61" s="610">
        <v>343</v>
      </c>
      <c r="M61" s="610">
        <v>549</v>
      </c>
      <c r="N61" s="609">
        <v>27</v>
      </c>
      <c r="O61" s="549">
        <v>944</v>
      </c>
      <c r="P61" s="545"/>
    </row>
    <row r="62" spans="1:16" ht="9.75" customHeight="1">
      <c r="A62" s="554"/>
      <c r="B62" s="81"/>
      <c r="C62" s="548" t="s">
        <v>453</v>
      </c>
      <c r="D62" s="505">
        <v>513</v>
      </c>
      <c r="E62" s="607">
        <v>2</v>
      </c>
      <c r="F62" s="608" t="s">
        <v>491</v>
      </c>
      <c r="G62" s="608" t="s">
        <v>491</v>
      </c>
      <c r="H62" s="607">
        <v>2</v>
      </c>
      <c r="I62" s="608" t="s">
        <v>491</v>
      </c>
      <c r="J62" s="549">
        <v>500</v>
      </c>
      <c r="K62" s="607">
        <v>4</v>
      </c>
      <c r="L62" s="610">
        <v>99</v>
      </c>
      <c r="M62" s="610">
        <v>385</v>
      </c>
      <c r="N62" s="609">
        <v>12</v>
      </c>
      <c r="O62" s="549">
        <v>11</v>
      </c>
      <c r="P62" s="555">
        <v>24</v>
      </c>
    </row>
    <row r="63" spans="15:16" ht="12.75">
      <c r="O63" s="25"/>
      <c r="P63" s="187"/>
    </row>
  </sheetData>
  <mergeCells count="2">
    <mergeCell ref="A4:I4"/>
    <mergeCell ref="D7:D12"/>
  </mergeCells>
  <printOptions/>
  <pageMargins left="0.5905511811023623" right="0.5905511811023623" top="0.3937007874015748" bottom="0.5905511811023623" header="0.5118110236220472" footer="0.5118110236220472"/>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I117"/>
  <sheetViews>
    <sheetView workbookViewId="0" topLeftCell="A1">
      <selection activeCell="D28" sqref="D28"/>
    </sheetView>
  </sheetViews>
  <sheetFormatPr defaultColWidth="11.421875" defaultRowHeight="12.75"/>
  <cols>
    <col min="1" max="1" width="3.7109375" style="682" bestFit="1" customWidth="1"/>
    <col min="2" max="2" width="17.8515625" style="684" bestFit="1" customWidth="1"/>
    <col min="3" max="3" width="2.140625" style="685" customWidth="1"/>
    <col min="4" max="5" width="10.7109375" style="684" customWidth="1"/>
    <col min="6" max="6" width="14.421875" style="684" bestFit="1" customWidth="1"/>
    <col min="7" max="9" width="10.7109375" style="684" customWidth="1"/>
    <col min="10" max="16384" width="11.421875" style="684" customWidth="1"/>
  </cols>
  <sheetData>
    <row r="1" spans="1:9" s="612" customFormat="1" ht="11.25">
      <c r="A1" s="779" t="str">
        <f>"- 54 -"</f>
        <v>- 54 -</v>
      </c>
      <c r="B1" s="779"/>
      <c r="C1" s="779"/>
      <c r="D1" s="779"/>
      <c r="E1" s="779"/>
      <c r="F1" s="779"/>
      <c r="G1" s="779"/>
      <c r="H1" s="779"/>
      <c r="I1" s="779"/>
    </row>
    <row r="2" spans="1:3" s="612" customFormat="1" ht="11.25">
      <c r="A2" s="611"/>
      <c r="C2" s="613"/>
    </row>
    <row r="3" spans="1:3" s="612" customFormat="1" ht="11.25">
      <c r="A3" s="611"/>
      <c r="C3" s="613"/>
    </row>
    <row r="4" spans="1:9" s="614" customFormat="1" ht="12.75">
      <c r="A4" s="780" t="s">
        <v>18</v>
      </c>
      <c r="B4" s="780"/>
      <c r="C4" s="780"/>
      <c r="D4" s="780"/>
      <c r="E4" s="780"/>
      <c r="F4" s="780"/>
      <c r="G4" s="780"/>
      <c r="H4" s="780"/>
      <c r="I4" s="780"/>
    </row>
    <row r="5" spans="1:9" s="614" customFormat="1" ht="12.75">
      <c r="A5" s="780" t="s">
        <v>19</v>
      </c>
      <c r="B5" s="780"/>
      <c r="C5" s="780"/>
      <c r="D5" s="780"/>
      <c r="E5" s="780"/>
      <c r="F5" s="780"/>
      <c r="G5" s="780"/>
      <c r="H5" s="780"/>
      <c r="I5" s="780"/>
    </row>
    <row r="6" spans="1:3" s="612" customFormat="1" ht="11.25">
      <c r="A6" s="611"/>
      <c r="C6" s="613"/>
    </row>
    <row r="7" spans="1:9" s="612" customFormat="1" ht="12" thickBot="1">
      <c r="A7" s="615"/>
      <c r="B7" s="616"/>
      <c r="C7" s="617"/>
      <c r="D7" s="616"/>
      <c r="E7" s="616"/>
      <c r="F7" s="616"/>
      <c r="G7" s="616"/>
      <c r="H7" s="616"/>
      <c r="I7" s="616"/>
    </row>
    <row r="8" spans="1:9" s="612" customFormat="1" ht="10.5" customHeight="1">
      <c r="A8" s="618"/>
      <c r="B8" s="619"/>
      <c r="C8" s="620"/>
      <c r="D8" s="621"/>
      <c r="E8" s="622"/>
      <c r="F8" s="622"/>
      <c r="G8" s="623"/>
      <c r="H8" s="624"/>
      <c r="I8" s="781" t="s">
        <v>20</v>
      </c>
    </row>
    <row r="9" spans="1:9" s="612" customFormat="1" ht="10.5" customHeight="1">
      <c r="A9" s="626"/>
      <c r="B9" s="627"/>
      <c r="C9" s="628"/>
      <c r="D9" s="629"/>
      <c r="E9" s="629"/>
      <c r="F9" s="629"/>
      <c r="G9" s="630"/>
      <c r="H9" s="631"/>
      <c r="I9" s="763"/>
    </row>
    <row r="10" spans="1:9" s="612" customFormat="1" ht="10.5" customHeight="1">
      <c r="A10" s="626" t="s">
        <v>612</v>
      </c>
      <c r="B10" s="627"/>
      <c r="C10" s="628"/>
      <c r="D10" s="632"/>
      <c r="E10" s="633"/>
      <c r="F10" s="622"/>
      <c r="G10" s="634"/>
      <c r="H10" s="631"/>
      <c r="I10" s="763"/>
    </row>
    <row r="11" spans="1:9" s="612" customFormat="1" ht="10.5" customHeight="1">
      <c r="A11" s="626" t="s">
        <v>613</v>
      </c>
      <c r="B11" s="635"/>
      <c r="C11" s="628"/>
      <c r="D11" s="636"/>
      <c r="E11" s="637"/>
      <c r="F11" s="638"/>
      <c r="G11" s="639"/>
      <c r="H11" s="631"/>
      <c r="I11" s="763"/>
    </row>
    <row r="12" spans="2:9" s="612" customFormat="1" ht="10.5" customHeight="1">
      <c r="B12" s="635"/>
      <c r="C12" s="628"/>
      <c r="D12" s="622"/>
      <c r="E12" s="640"/>
      <c r="F12" s="641" t="s">
        <v>21</v>
      </c>
      <c r="G12" s="634" t="s">
        <v>22</v>
      </c>
      <c r="H12" s="631"/>
      <c r="I12" s="763"/>
    </row>
    <row r="13" spans="1:9" s="612" customFormat="1" ht="10.5" customHeight="1" thickBot="1">
      <c r="A13" s="642"/>
      <c r="B13" s="643"/>
      <c r="C13" s="644"/>
      <c r="D13" s="616"/>
      <c r="E13" s="645"/>
      <c r="F13" s="646" t="s">
        <v>23</v>
      </c>
      <c r="G13" s="647" t="s">
        <v>24</v>
      </c>
      <c r="H13" s="648"/>
      <c r="I13" s="319"/>
    </row>
    <row r="14" spans="1:3" s="612" customFormat="1" ht="11.25">
      <c r="A14" s="626"/>
      <c r="B14" s="649"/>
      <c r="C14" s="650"/>
    </row>
    <row r="15" spans="1:9" s="612" customFormat="1" ht="11.25">
      <c r="A15" s="626">
        <v>1</v>
      </c>
      <c r="B15" s="651" t="s">
        <v>25</v>
      </c>
      <c r="C15" s="652" t="s">
        <v>452</v>
      </c>
      <c r="D15" s="653">
        <v>17270</v>
      </c>
      <c r="E15" s="654">
        <v>13191</v>
      </c>
      <c r="F15" s="655">
        <v>4078</v>
      </c>
      <c r="G15" s="656" t="s">
        <v>581</v>
      </c>
      <c r="H15" s="657">
        <v>1625</v>
      </c>
      <c r="I15" s="657">
        <v>3253</v>
      </c>
    </row>
    <row r="16" spans="1:9" s="612" customFormat="1" ht="11.25">
      <c r="A16" s="626"/>
      <c r="B16" s="651"/>
      <c r="C16" s="652" t="s">
        <v>453</v>
      </c>
      <c r="D16" s="653">
        <v>9825</v>
      </c>
      <c r="E16" s="654">
        <v>7459</v>
      </c>
      <c r="F16" s="655">
        <v>2365</v>
      </c>
      <c r="G16" s="656" t="s">
        <v>581</v>
      </c>
      <c r="H16" s="657">
        <v>1160</v>
      </c>
      <c r="I16" s="657">
        <v>1320</v>
      </c>
    </row>
    <row r="17" spans="1:9" s="612" customFormat="1" ht="11.25">
      <c r="A17" s="626">
        <v>2</v>
      </c>
      <c r="B17" s="651" t="s">
        <v>26</v>
      </c>
      <c r="C17" s="652" t="s">
        <v>452</v>
      </c>
      <c r="D17" s="653">
        <v>6083</v>
      </c>
      <c r="E17" s="654">
        <v>4317</v>
      </c>
      <c r="F17" s="655">
        <v>1711</v>
      </c>
      <c r="G17" s="656" t="s">
        <v>9</v>
      </c>
      <c r="H17" s="657">
        <v>442</v>
      </c>
      <c r="I17" s="657">
        <v>4152</v>
      </c>
    </row>
    <row r="18" spans="1:9" s="612" customFormat="1" ht="11.25">
      <c r="A18" s="626"/>
      <c r="B18" s="651"/>
      <c r="C18" s="652" t="s">
        <v>453</v>
      </c>
      <c r="D18" s="653">
        <v>3817</v>
      </c>
      <c r="E18" s="654">
        <v>2711</v>
      </c>
      <c r="F18" s="655">
        <v>1071</v>
      </c>
      <c r="G18" s="656" t="s">
        <v>27</v>
      </c>
      <c r="H18" s="657">
        <v>388</v>
      </c>
      <c r="I18" s="657">
        <v>2499</v>
      </c>
    </row>
    <row r="19" spans="1:9" s="612" customFormat="1" ht="11.25">
      <c r="A19" s="626">
        <v>3</v>
      </c>
      <c r="B19" s="651" t="s">
        <v>28</v>
      </c>
      <c r="C19" s="652" t="s">
        <v>452</v>
      </c>
      <c r="D19" s="653">
        <v>12609</v>
      </c>
      <c r="E19" s="654">
        <v>10839</v>
      </c>
      <c r="F19" s="655">
        <v>1764</v>
      </c>
      <c r="G19" s="656" t="s">
        <v>888</v>
      </c>
      <c r="H19" s="657">
        <v>45</v>
      </c>
      <c r="I19" s="657">
        <v>1418</v>
      </c>
    </row>
    <row r="20" spans="1:9" s="612" customFormat="1" ht="11.25">
      <c r="A20" s="626"/>
      <c r="B20" s="651"/>
      <c r="C20" s="652" t="s">
        <v>453</v>
      </c>
      <c r="D20" s="653">
        <v>7707</v>
      </c>
      <c r="E20" s="654">
        <v>6698</v>
      </c>
      <c r="F20" s="655">
        <v>1005</v>
      </c>
      <c r="G20" s="656" t="s">
        <v>623</v>
      </c>
      <c r="H20" s="657">
        <v>39</v>
      </c>
      <c r="I20" s="657">
        <v>536</v>
      </c>
    </row>
    <row r="21" spans="1:9" s="612" customFormat="1" ht="11.25">
      <c r="A21" s="626">
        <v>4</v>
      </c>
      <c r="B21" s="651" t="s">
        <v>29</v>
      </c>
      <c r="C21" s="652" t="s">
        <v>452</v>
      </c>
      <c r="D21" s="653">
        <v>3014</v>
      </c>
      <c r="E21" s="654">
        <v>2441</v>
      </c>
      <c r="F21" s="655">
        <v>547</v>
      </c>
      <c r="G21" s="656" t="s">
        <v>30</v>
      </c>
      <c r="H21" s="657">
        <v>408</v>
      </c>
      <c r="I21" s="657">
        <v>831</v>
      </c>
    </row>
    <row r="22" spans="1:9" s="612" customFormat="1" ht="11.25">
      <c r="A22" s="626"/>
      <c r="B22" s="651"/>
      <c r="C22" s="652" t="s">
        <v>453</v>
      </c>
      <c r="D22" s="653">
        <v>1794</v>
      </c>
      <c r="E22" s="654">
        <v>1456</v>
      </c>
      <c r="F22" s="655">
        <v>325</v>
      </c>
      <c r="G22" s="656" t="s">
        <v>31</v>
      </c>
      <c r="H22" s="657">
        <v>347</v>
      </c>
      <c r="I22" s="657">
        <v>326</v>
      </c>
    </row>
    <row r="23" spans="1:9" s="612" customFormat="1" ht="11.25">
      <c r="A23" s="626">
        <v>5</v>
      </c>
      <c r="B23" s="651" t="s">
        <v>32</v>
      </c>
      <c r="C23" s="652" t="s">
        <v>452</v>
      </c>
      <c r="D23" s="653">
        <v>4973</v>
      </c>
      <c r="E23" s="654">
        <v>3999</v>
      </c>
      <c r="F23" s="655">
        <v>860</v>
      </c>
      <c r="G23" s="656" t="s">
        <v>33</v>
      </c>
      <c r="H23" s="657">
        <v>681</v>
      </c>
      <c r="I23" s="657">
        <v>819</v>
      </c>
    </row>
    <row r="24" spans="1:9" s="612" customFormat="1" ht="11.25">
      <c r="A24" s="626"/>
      <c r="B24" s="651"/>
      <c r="C24" s="652" t="s">
        <v>453</v>
      </c>
      <c r="D24" s="653">
        <v>2901</v>
      </c>
      <c r="E24" s="654">
        <v>2346</v>
      </c>
      <c r="F24" s="655">
        <v>524</v>
      </c>
      <c r="G24" s="656" t="s">
        <v>34</v>
      </c>
      <c r="H24" s="657">
        <v>500</v>
      </c>
      <c r="I24" s="657">
        <v>283</v>
      </c>
    </row>
    <row r="25" spans="1:9" s="612" customFormat="1" ht="11.25">
      <c r="A25" s="626">
        <v>6</v>
      </c>
      <c r="B25" s="651" t="s">
        <v>35</v>
      </c>
      <c r="C25" s="652" t="s">
        <v>452</v>
      </c>
      <c r="D25" s="653">
        <v>1765</v>
      </c>
      <c r="E25" s="654">
        <v>1069</v>
      </c>
      <c r="F25" s="655">
        <v>652</v>
      </c>
      <c r="G25" s="656" t="s">
        <v>36</v>
      </c>
      <c r="H25" s="657">
        <v>146</v>
      </c>
      <c r="I25" s="657">
        <v>694</v>
      </c>
    </row>
    <row r="26" spans="1:9" s="612" customFormat="1" ht="11.25">
      <c r="A26" s="626"/>
      <c r="B26" s="651"/>
      <c r="C26" s="652" t="s">
        <v>453</v>
      </c>
      <c r="D26" s="653">
        <v>1092</v>
      </c>
      <c r="E26" s="654">
        <v>702</v>
      </c>
      <c r="F26" s="655">
        <v>379</v>
      </c>
      <c r="G26" s="656" t="s">
        <v>37</v>
      </c>
      <c r="H26" s="657">
        <v>127</v>
      </c>
      <c r="I26" s="657">
        <v>278</v>
      </c>
    </row>
    <row r="27" spans="1:9" s="612" customFormat="1" ht="6.75" customHeight="1">
      <c r="A27" s="626"/>
      <c r="B27" s="651"/>
      <c r="C27" s="652"/>
      <c r="D27" s="653"/>
      <c r="E27" s="654"/>
      <c r="F27" s="655"/>
      <c r="G27" s="656"/>
      <c r="H27" s="657"/>
      <c r="I27" s="657"/>
    </row>
    <row r="28" spans="1:9" s="612" customFormat="1" ht="11.25">
      <c r="A28" s="626">
        <v>7</v>
      </c>
      <c r="B28" s="651" t="s">
        <v>38</v>
      </c>
      <c r="C28" s="652" t="s">
        <v>452</v>
      </c>
      <c r="D28" s="657">
        <v>3785</v>
      </c>
      <c r="E28" s="654">
        <v>1795</v>
      </c>
      <c r="F28" s="655">
        <v>1897</v>
      </c>
      <c r="G28" s="656" t="s">
        <v>39</v>
      </c>
      <c r="H28" s="657">
        <v>71</v>
      </c>
      <c r="I28" s="657">
        <v>482</v>
      </c>
    </row>
    <row r="29" spans="1:9" s="612" customFormat="1" ht="11.25">
      <c r="A29" s="626"/>
      <c r="B29" s="651"/>
      <c r="C29" s="652" t="s">
        <v>453</v>
      </c>
      <c r="D29" s="657">
        <v>2405</v>
      </c>
      <c r="E29" s="654">
        <v>1190</v>
      </c>
      <c r="F29" s="655">
        <v>1195</v>
      </c>
      <c r="G29" s="656" t="s">
        <v>40</v>
      </c>
      <c r="H29" s="657">
        <v>56</v>
      </c>
      <c r="I29" s="657">
        <v>209</v>
      </c>
    </row>
    <row r="30" spans="1:9" s="612" customFormat="1" ht="11.25">
      <c r="A30" s="626">
        <v>8</v>
      </c>
      <c r="B30" s="651" t="s">
        <v>41</v>
      </c>
      <c r="C30" s="652" t="s">
        <v>452</v>
      </c>
      <c r="D30" s="657">
        <v>3586</v>
      </c>
      <c r="E30" s="654">
        <v>2030</v>
      </c>
      <c r="F30" s="655">
        <v>1447</v>
      </c>
      <c r="G30" s="656" t="s">
        <v>42</v>
      </c>
      <c r="H30" s="657">
        <v>90</v>
      </c>
      <c r="I30" s="657">
        <v>2355</v>
      </c>
    </row>
    <row r="31" spans="1:9" s="612" customFormat="1" ht="11.25">
      <c r="A31" s="626"/>
      <c r="B31" s="651"/>
      <c r="C31" s="652" t="s">
        <v>453</v>
      </c>
      <c r="D31" s="657">
        <v>2133</v>
      </c>
      <c r="E31" s="654">
        <v>1208</v>
      </c>
      <c r="F31" s="655">
        <v>890</v>
      </c>
      <c r="G31" s="656" t="s">
        <v>27</v>
      </c>
      <c r="H31" s="657">
        <v>79</v>
      </c>
      <c r="I31" s="657">
        <v>1600</v>
      </c>
    </row>
    <row r="32" spans="1:9" s="658" customFormat="1" ht="11.25">
      <c r="A32" s="626">
        <v>9</v>
      </c>
      <c r="B32" s="651" t="s">
        <v>43</v>
      </c>
      <c r="C32" s="652" t="s">
        <v>452</v>
      </c>
      <c r="D32" s="657">
        <v>4209</v>
      </c>
      <c r="E32" s="654">
        <v>1881</v>
      </c>
      <c r="F32" s="655">
        <v>2170</v>
      </c>
      <c r="G32" s="656" t="s">
        <v>44</v>
      </c>
      <c r="H32" s="657">
        <v>47</v>
      </c>
      <c r="I32" s="657">
        <v>1197</v>
      </c>
    </row>
    <row r="33" spans="1:9" s="658" customFormat="1" ht="11.25">
      <c r="A33" s="626"/>
      <c r="B33" s="651"/>
      <c r="C33" s="652" t="s">
        <v>453</v>
      </c>
      <c r="D33" s="657">
        <v>2861</v>
      </c>
      <c r="E33" s="654">
        <v>1320</v>
      </c>
      <c r="F33" s="655">
        <v>1493</v>
      </c>
      <c r="G33" s="656" t="s">
        <v>45</v>
      </c>
      <c r="H33" s="657">
        <v>46</v>
      </c>
      <c r="I33" s="657">
        <v>747</v>
      </c>
    </row>
    <row r="34" spans="1:9" s="612" customFormat="1" ht="11.25">
      <c r="A34" s="626">
        <v>10</v>
      </c>
      <c r="B34" s="651" t="s">
        <v>46</v>
      </c>
      <c r="C34" s="652" t="s">
        <v>452</v>
      </c>
      <c r="D34" s="657">
        <v>4568</v>
      </c>
      <c r="E34" s="654">
        <v>2566</v>
      </c>
      <c r="F34" s="655">
        <v>1865</v>
      </c>
      <c r="G34" s="656" t="s">
        <v>47</v>
      </c>
      <c r="H34" s="657">
        <v>140</v>
      </c>
      <c r="I34" s="657">
        <v>1658</v>
      </c>
    </row>
    <row r="35" spans="1:9" s="612" customFormat="1" ht="11.25">
      <c r="A35" s="626"/>
      <c r="B35" s="651"/>
      <c r="C35" s="652" t="s">
        <v>453</v>
      </c>
      <c r="D35" s="657">
        <v>2959</v>
      </c>
      <c r="E35" s="654">
        <v>1730</v>
      </c>
      <c r="F35" s="655">
        <v>1188</v>
      </c>
      <c r="G35" s="656" t="s">
        <v>48</v>
      </c>
      <c r="H35" s="657">
        <v>109</v>
      </c>
      <c r="I35" s="657">
        <v>1074</v>
      </c>
    </row>
    <row r="36" spans="1:9" s="658" customFormat="1" ht="11.25">
      <c r="A36" s="626">
        <v>11</v>
      </c>
      <c r="B36" s="651" t="s">
        <v>49</v>
      </c>
      <c r="C36" s="652" t="s">
        <v>452</v>
      </c>
      <c r="D36" s="657">
        <v>3470</v>
      </c>
      <c r="E36" s="654">
        <v>1825</v>
      </c>
      <c r="F36" s="655">
        <v>1549</v>
      </c>
      <c r="G36" s="656" t="s">
        <v>50</v>
      </c>
      <c r="H36" s="657">
        <v>77</v>
      </c>
      <c r="I36" s="657">
        <v>916</v>
      </c>
    </row>
    <row r="37" spans="1:9" s="658" customFormat="1" ht="11.25">
      <c r="A37" s="626"/>
      <c r="B37" s="651"/>
      <c r="C37" s="652" t="s">
        <v>453</v>
      </c>
      <c r="D37" s="657">
        <v>2186</v>
      </c>
      <c r="E37" s="654">
        <v>1167</v>
      </c>
      <c r="F37" s="655">
        <v>995</v>
      </c>
      <c r="G37" s="656" t="s">
        <v>51</v>
      </c>
      <c r="H37" s="657">
        <v>66</v>
      </c>
      <c r="I37" s="657">
        <v>415</v>
      </c>
    </row>
    <row r="38" spans="1:9" s="612" customFormat="1" ht="11.25">
      <c r="A38" s="626">
        <v>12</v>
      </c>
      <c r="B38" s="651" t="s">
        <v>52</v>
      </c>
      <c r="C38" s="652" t="s">
        <v>452</v>
      </c>
      <c r="D38" s="657">
        <v>6005</v>
      </c>
      <c r="E38" s="654">
        <v>3632</v>
      </c>
      <c r="F38" s="655">
        <v>2075</v>
      </c>
      <c r="G38" s="656" t="s">
        <v>53</v>
      </c>
      <c r="H38" s="657">
        <v>94</v>
      </c>
      <c r="I38" s="657">
        <v>1060</v>
      </c>
    </row>
    <row r="39" spans="1:9" s="612" customFormat="1" ht="11.25">
      <c r="A39" s="626"/>
      <c r="B39" s="651"/>
      <c r="C39" s="652" t="s">
        <v>453</v>
      </c>
      <c r="D39" s="657">
        <v>3574</v>
      </c>
      <c r="E39" s="654">
        <v>2089</v>
      </c>
      <c r="F39" s="655">
        <v>1377</v>
      </c>
      <c r="G39" s="656" t="s">
        <v>895</v>
      </c>
      <c r="H39" s="657">
        <v>87</v>
      </c>
      <c r="I39" s="657">
        <v>571</v>
      </c>
    </row>
    <row r="40" spans="1:9" s="612" customFormat="1" ht="6.75" customHeight="1">
      <c r="A40" s="626"/>
      <c r="B40" s="651"/>
      <c r="C40" s="652"/>
      <c r="D40" s="657"/>
      <c r="E40" s="654"/>
      <c r="F40" s="655"/>
      <c r="G40" s="656"/>
      <c r="H40" s="657"/>
      <c r="I40" s="657"/>
    </row>
    <row r="41" spans="1:9" s="612" customFormat="1" ht="11.25">
      <c r="A41" s="626">
        <v>13</v>
      </c>
      <c r="B41" s="651" t="s">
        <v>54</v>
      </c>
      <c r="C41" s="652" t="s">
        <v>452</v>
      </c>
      <c r="D41" s="657">
        <v>5561</v>
      </c>
      <c r="E41" s="654">
        <v>3402</v>
      </c>
      <c r="F41" s="655">
        <v>2139</v>
      </c>
      <c r="G41" s="656" t="s">
        <v>40</v>
      </c>
      <c r="H41" s="657">
        <v>230</v>
      </c>
      <c r="I41" s="657">
        <v>1085</v>
      </c>
    </row>
    <row r="42" spans="1:9" s="612" customFormat="1" ht="11.25">
      <c r="A42" s="626"/>
      <c r="B42" s="651"/>
      <c r="C42" s="652" t="s">
        <v>453</v>
      </c>
      <c r="D42" s="657">
        <v>3429</v>
      </c>
      <c r="E42" s="654">
        <v>1999</v>
      </c>
      <c r="F42" s="655">
        <v>1428</v>
      </c>
      <c r="G42" s="656" t="s">
        <v>608</v>
      </c>
      <c r="H42" s="657">
        <v>165</v>
      </c>
      <c r="I42" s="657">
        <v>593</v>
      </c>
    </row>
    <row r="43" spans="1:9" s="612" customFormat="1" ht="11.25">
      <c r="A43" s="626">
        <v>14</v>
      </c>
      <c r="B43" s="651" t="s">
        <v>55</v>
      </c>
      <c r="C43" s="652" t="s">
        <v>452</v>
      </c>
      <c r="D43" s="657">
        <v>2612</v>
      </c>
      <c r="E43" s="654">
        <v>1138</v>
      </c>
      <c r="F43" s="655">
        <v>1472</v>
      </c>
      <c r="G43" s="656" t="s">
        <v>608</v>
      </c>
      <c r="H43" s="657">
        <v>60</v>
      </c>
      <c r="I43" s="657">
        <v>120</v>
      </c>
    </row>
    <row r="44" spans="1:9" s="612" customFormat="1" ht="11.25">
      <c r="A44" s="626"/>
      <c r="B44" s="651"/>
      <c r="C44" s="652" t="s">
        <v>453</v>
      </c>
      <c r="D44" s="657">
        <v>1838</v>
      </c>
      <c r="E44" s="654">
        <v>828</v>
      </c>
      <c r="F44" s="655">
        <v>1010</v>
      </c>
      <c r="G44" s="656" t="s">
        <v>491</v>
      </c>
      <c r="H44" s="657">
        <v>44</v>
      </c>
      <c r="I44" s="657">
        <v>44</v>
      </c>
    </row>
    <row r="45" spans="1:9" s="612" customFormat="1" ht="11.25">
      <c r="A45" s="626">
        <v>15</v>
      </c>
      <c r="B45" s="651" t="s">
        <v>56</v>
      </c>
      <c r="C45" s="652" t="s">
        <v>452</v>
      </c>
      <c r="D45" s="657">
        <v>2299</v>
      </c>
      <c r="E45" s="654">
        <v>1118</v>
      </c>
      <c r="F45" s="655">
        <v>1064</v>
      </c>
      <c r="G45" s="656" t="s">
        <v>57</v>
      </c>
      <c r="H45" s="657">
        <v>63</v>
      </c>
      <c r="I45" s="657">
        <v>706</v>
      </c>
    </row>
    <row r="46" spans="1:9" s="612" customFormat="1" ht="11.25">
      <c r="A46" s="626"/>
      <c r="B46" s="651"/>
      <c r="C46" s="652" t="s">
        <v>453</v>
      </c>
      <c r="D46" s="657">
        <v>1417</v>
      </c>
      <c r="E46" s="654">
        <v>721</v>
      </c>
      <c r="F46" s="655">
        <v>670</v>
      </c>
      <c r="G46" s="656" t="s">
        <v>30</v>
      </c>
      <c r="H46" s="657">
        <v>45</v>
      </c>
      <c r="I46" s="657">
        <v>582</v>
      </c>
    </row>
    <row r="47" spans="1:9" s="612" customFormat="1" ht="11.25">
      <c r="A47" s="626">
        <v>16</v>
      </c>
      <c r="B47" s="651" t="s">
        <v>58</v>
      </c>
      <c r="C47" s="652" t="s">
        <v>452</v>
      </c>
      <c r="D47" s="657">
        <v>6077</v>
      </c>
      <c r="E47" s="654">
        <v>3379</v>
      </c>
      <c r="F47" s="655">
        <v>2516</v>
      </c>
      <c r="G47" s="656" t="s">
        <v>59</v>
      </c>
      <c r="H47" s="657">
        <v>94</v>
      </c>
      <c r="I47" s="657">
        <v>242</v>
      </c>
    </row>
    <row r="48" spans="1:9" s="612" customFormat="1" ht="11.25">
      <c r="A48" s="626"/>
      <c r="B48" s="651"/>
      <c r="C48" s="652" t="s">
        <v>453</v>
      </c>
      <c r="D48" s="657">
        <v>3557</v>
      </c>
      <c r="E48" s="654">
        <v>1738</v>
      </c>
      <c r="F48" s="655">
        <v>1780</v>
      </c>
      <c r="G48" s="656" t="s">
        <v>60</v>
      </c>
      <c r="H48" s="657">
        <v>47</v>
      </c>
      <c r="I48" s="657">
        <v>109</v>
      </c>
    </row>
    <row r="49" spans="1:9" s="612" customFormat="1" ht="11.25">
      <c r="A49" s="626">
        <v>17</v>
      </c>
      <c r="B49" s="651" t="s">
        <v>61</v>
      </c>
      <c r="C49" s="652" t="s">
        <v>452</v>
      </c>
      <c r="D49" s="657">
        <v>3103</v>
      </c>
      <c r="E49" s="654">
        <v>1288</v>
      </c>
      <c r="F49" s="655">
        <v>1804</v>
      </c>
      <c r="G49" s="656" t="s">
        <v>37</v>
      </c>
      <c r="H49" s="657">
        <v>27</v>
      </c>
      <c r="I49" s="657">
        <v>243</v>
      </c>
    </row>
    <row r="50" spans="1:9" s="612" customFormat="1" ht="11.25">
      <c r="A50" s="626"/>
      <c r="B50" s="651"/>
      <c r="C50" s="652" t="s">
        <v>453</v>
      </c>
      <c r="D50" s="657">
        <v>2115</v>
      </c>
      <c r="E50" s="654">
        <v>839</v>
      </c>
      <c r="F50" s="655">
        <v>1272</v>
      </c>
      <c r="G50" s="656" t="s">
        <v>623</v>
      </c>
      <c r="H50" s="657">
        <v>26</v>
      </c>
      <c r="I50" s="657">
        <v>101</v>
      </c>
    </row>
    <row r="51" spans="1:9" s="612" customFormat="1" ht="11.25">
      <c r="A51" s="626">
        <v>18</v>
      </c>
      <c r="B51" s="651" t="s">
        <v>62</v>
      </c>
      <c r="C51" s="652" t="s">
        <v>452</v>
      </c>
      <c r="D51" s="657">
        <v>2160</v>
      </c>
      <c r="E51" s="654">
        <v>1134</v>
      </c>
      <c r="F51" s="655">
        <v>891</v>
      </c>
      <c r="G51" s="656" t="s">
        <v>63</v>
      </c>
      <c r="H51" s="657">
        <v>44</v>
      </c>
      <c r="I51" s="657">
        <v>1073</v>
      </c>
    </row>
    <row r="52" spans="1:9" s="612" customFormat="1" ht="11.25">
      <c r="A52" s="626"/>
      <c r="B52" s="651"/>
      <c r="C52" s="652" t="s">
        <v>453</v>
      </c>
      <c r="D52" s="657">
        <v>1308</v>
      </c>
      <c r="E52" s="654">
        <v>742</v>
      </c>
      <c r="F52" s="655">
        <v>528</v>
      </c>
      <c r="G52" s="656" t="s">
        <v>64</v>
      </c>
      <c r="H52" s="657">
        <v>43</v>
      </c>
      <c r="I52" s="657">
        <v>677</v>
      </c>
    </row>
    <row r="53" spans="1:9" s="612" customFormat="1" ht="6.75" customHeight="1">
      <c r="A53" s="626"/>
      <c r="B53" s="651"/>
      <c r="C53" s="652"/>
      <c r="D53" s="657"/>
      <c r="E53" s="654"/>
      <c r="F53" s="655"/>
      <c r="G53" s="656"/>
      <c r="H53" s="657"/>
      <c r="I53" s="657"/>
    </row>
    <row r="54" spans="1:9" s="612" customFormat="1" ht="11.25">
      <c r="A54" s="626">
        <v>19</v>
      </c>
      <c r="B54" s="651" t="s">
        <v>65</v>
      </c>
      <c r="C54" s="652" t="s">
        <v>452</v>
      </c>
      <c r="D54" s="657">
        <v>4578</v>
      </c>
      <c r="E54" s="654">
        <v>2668</v>
      </c>
      <c r="F54" s="655">
        <v>1751</v>
      </c>
      <c r="G54" s="656" t="s">
        <v>66</v>
      </c>
      <c r="H54" s="657">
        <v>193</v>
      </c>
      <c r="I54" s="657">
        <v>1120</v>
      </c>
    </row>
    <row r="55" spans="1:9" s="612" customFormat="1" ht="11.25">
      <c r="A55" s="626"/>
      <c r="B55" s="651"/>
      <c r="C55" s="652" t="s">
        <v>453</v>
      </c>
      <c r="D55" s="657">
        <v>2650</v>
      </c>
      <c r="E55" s="654">
        <v>1555</v>
      </c>
      <c r="F55" s="655">
        <v>1048</v>
      </c>
      <c r="G55" s="656" t="s">
        <v>67</v>
      </c>
      <c r="H55" s="657">
        <v>164</v>
      </c>
      <c r="I55" s="657">
        <v>595</v>
      </c>
    </row>
    <row r="56" spans="1:9" s="658" customFormat="1" ht="11.25">
      <c r="A56" s="626">
        <v>20</v>
      </c>
      <c r="B56" s="651" t="s">
        <v>68</v>
      </c>
      <c r="C56" s="652" t="s">
        <v>452</v>
      </c>
      <c r="D56" s="657">
        <v>2848</v>
      </c>
      <c r="E56" s="654">
        <v>1467</v>
      </c>
      <c r="F56" s="655">
        <v>1314</v>
      </c>
      <c r="G56" s="656" t="s">
        <v>69</v>
      </c>
      <c r="H56" s="657">
        <v>39</v>
      </c>
      <c r="I56" s="657">
        <v>766</v>
      </c>
    </row>
    <row r="57" spans="1:9" s="658" customFormat="1" ht="11.25">
      <c r="A57" s="626"/>
      <c r="B57" s="651"/>
      <c r="C57" s="652" t="s">
        <v>453</v>
      </c>
      <c r="D57" s="657">
        <v>1889</v>
      </c>
      <c r="E57" s="654">
        <v>973</v>
      </c>
      <c r="F57" s="655">
        <v>878</v>
      </c>
      <c r="G57" s="656" t="s">
        <v>64</v>
      </c>
      <c r="H57" s="657">
        <v>37</v>
      </c>
      <c r="I57" s="657">
        <v>490</v>
      </c>
    </row>
    <row r="58" spans="1:9" s="612" customFormat="1" ht="11.25">
      <c r="A58" s="626">
        <v>21</v>
      </c>
      <c r="B58" s="651" t="s">
        <v>70</v>
      </c>
      <c r="C58" s="652" t="s">
        <v>452</v>
      </c>
      <c r="D58" s="657">
        <v>3493</v>
      </c>
      <c r="E58" s="654">
        <v>1520</v>
      </c>
      <c r="F58" s="655">
        <v>1798</v>
      </c>
      <c r="G58" s="656" t="s">
        <v>71</v>
      </c>
      <c r="H58" s="657">
        <v>75</v>
      </c>
      <c r="I58" s="657">
        <v>436</v>
      </c>
    </row>
    <row r="59" spans="1:9" s="612" customFormat="1" ht="11.25">
      <c r="A59" s="626"/>
      <c r="B59" s="651"/>
      <c r="C59" s="652" t="s">
        <v>453</v>
      </c>
      <c r="D59" s="657">
        <v>2361</v>
      </c>
      <c r="E59" s="654">
        <v>1007</v>
      </c>
      <c r="F59" s="655">
        <v>1294</v>
      </c>
      <c r="G59" s="656" t="s">
        <v>72</v>
      </c>
      <c r="H59" s="657">
        <v>64</v>
      </c>
      <c r="I59" s="657">
        <v>159</v>
      </c>
    </row>
    <row r="60" spans="1:9" s="658" customFormat="1" ht="11.25">
      <c r="A60" s="626">
        <v>22</v>
      </c>
      <c r="B60" s="651" t="s">
        <v>73</v>
      </c>
      <c r="C60" s="652" t="s">
        <v>452</v>
      </c>
      <c r="D60" s="657">
        <v>3822</v>
      </c>
      <c r="E60" s="654">
        <v>1689</v>
      </c>
      <c r="F60" s="655">
        <v>2035</v>
      </c>
      <c r="G60" s="656" t="s">
        <v>74</v>
      </c>
      <c r="H60" s="657">
        <v>153</v>
      </c>
      <c r="I60" s="657">
        <v>1322</v>
      </c>
    </row>
    <row r="61" spans="1:9" s="658" customFormat="1" ht="11.25">
      <c r="A61" s="626"/>
      <c r="B61" s="651"/>
      <c r="C61" s="652" t="s">
        <v>453</v>
      </c>
      <c r="D61" s="657">
        <v>2421</v>
      </c>
      <c r="E61" s="654">
        <v>1103</v>
      </c>
      <c r="F61" s="655">
        <v>1292</v>
      </c>
      <c r="G61" s="656" t="s">
        <v>30</v>
      </c>
      <c r="H61" s="657">
        <v>121</v>
      </c>
      <c r="I61" s="657">
        <v>949</v>
      </c>
    </row>
    <row r="62" spans="1:9" s="612" customFormat="1" ht="11.25">
      <c r="A62" s="626">
        <v>23</v>
      </c>
      <c r="B62" s="651" t="s">
        <v>75</v>
      </c>
      <c r="C62" s="652" t="s">
        <v>452</v>
      </c>
      <c r="D62" s="657">
        <v>3798</v>
      </c>
      <c r="E62" s="654">
        <v>1652</v>
      </c>
      <c r="F62" s="655">
        <v>2069</v>
      </c>
      <c r="G62" s="656" t="s">
        <v>76</v>
      </c>
      <c r="H62" s="657">
        <v>71</v>
      </c>
      <c r="I62" s="657">
        <v>1552</v>
      </c>
    </row>
    <row r="63" spans="1:9" s="612" customFormat="1" ht="11.25">
      <c r="A63" s="626"/>
      <c r="B63" s="651"/>
      <c r="C63" s="652" t="s">
        <v>453</v>
      </c>
      <c r="D63" s="657">
        <v>2606</v>
      </c>
      <c r="E63" s="654">
        <v>1191</v>
      </c>
      <c r="F63" s="655">
        <v>1388</v>
      </c>
      <c r="G63" s="656" t="s">
        <v>15</v>
      </c>
      <c r="H63" s="657">
        <v>64</v>
      </c>
      <c r="I63" s="657">
        <v>1042</v>
      </c>
    </row>
    <row r="64" spans="1:9" s="612" customFormat="1" ht="11.25">
      <c r="A64" s="626"/>
      <c r="B64" s="651"/>
      <c r="C64" s="652"/>
      <c r="D64" s="657"/>
      <c r="E64" s="654"/>
      <c r="F64" s="655"/>
      <c r="G64" s="656"/>
      <c r="H64" s="657"/>
      <c r="I64" s="657"/>
    </row>
    <row r="65" spans="1:9" s="666" customFormat="1" ht="11.25">
      <c r="A65" s="659">
        <v>24</v>
      </c>
      <c r="B65" s="660" t="s">
        <v>77</v>
      </c>
      <c r="C65" s="661" t="s">
        <v>452</v>
      </c>
      <c r="D65" s="662">
        <v>111688</v>
      </c>
      <c r="E65" s="663">
        <v>70040</v>
      </c>
      <c r="F65" s="664">
        <v>39468</v>
      </c>
      <c r="G65" s="665">
        <v>2180</v>
      </c>
      <c r="H65" s="663">
        <v>4875</v>
      </c>
      <c r="I65" s="663">
        <v>27500</v>
      </c>
    </row>
    <row r="66" spans="1:9" s="666" customFormat="1" ht="11.25">
      <c r="A66" s="659"/>
      <c r="B66" s="660"/>
      <c r="C66" s="661" t="s">
        <v>453</v>
      </c>
      <c r="D66" s="662">
        <v>68845</v>
      </c>
      <c r="E66" s="663">
        <v>42772</v>
      </c>
      <c r="F66" s="664">
        <v>25395</v>
      </c>
      <c r="G66" s="665">
        <v>678</v>
      </c>
      <c r="H66" s="663">
        <v>3824</v>
      </c>
      <c r="I66" s="663">
        <v>15199</v>
      </c>
    </row>
    <row r="67" spans="1:9" s="612" customFormat="1" ht="11.25">
      <c r="A67" s="626">
        <v>25</v>
      </c>
      <c r="B67" s="627" t="s">
        <v>78</v>
      </c>
      <c r="C67" s="652" t="s">
        <v>452</v>
      </c>
      <c r="D67" s="657">
        <v>105</v>
      </c>
      <c r="E67" s="654">
        <v>105</v>
      </c>
      <c r="F67" s="667" t="s">
        <v>491</v>
      </c>
      <c r="G67" s="668" t="s">
        <v>491</v>
      </c>
      <c r="H67" s="669" t="s">
        <v>491</v>
      </c>
      <c r="I67" s="657">
        <v>32</v>
      </c>
    </row>
    <row r="68" spans="1:9" s="612" customFormat="1" ht="11.25">
      <c r="A68" s="626"/>
      <c r="B68" s="627"/>
      <c r="C68" s="652" t="s">
        <v>453</v>
      </c>
      <c r="D68" s="657">
        <v>69</v>
      </c>
      <c r="E68" s="654">
        <v>69</v>
      </c>
      <c r="F68" s="667" t="s">
        <v>491</v>
      </c>
      <c r="G68" s="668" t="s">
        <v>491</v>
      </c>
      <c r="H68" s="669" t="s">
        <v>491</v>
      </c>
      <c r="I68" s="657">
        <v>12</v>
      </c>
    </row>
    <row r="69" spans="1:9" s="612" customFormat="1" ht="11.25">
      <c r="A69" s="626"/>
      <c r="B69" s="627"/>
      <c r="C69" s="652"/>
      <c r="D69" s="657"/>
      <c r="E69" s="654"/>
      <c r="F69" s="670"/>
      <c r="G69" s="656"/>
      <c r="H69" s="657"/>
      <c r="I69" s="657"/>
    </row>
    <row r="70" spans="1:9" s="666" customFormat="1" ht="11.25">
      <c r="A70" s="659">
        <v>26</v>
      </c>
      <c r="B70" s="660" t="s">
        <v>963</v>
      </c>
      <c r="C70" s="661" t="s">
        <v>452</v>
      </c>
      <c r="D70" s="662">
        <v>111793</v>
      </c>
      <c r="E70" s="663">
        <v>70145</v>
      </c>
      <c r="F70" s="664">
        <v>39468</v>
      </c>
      <c r="G70" s="665">
        <v>2180</v>
      </c>
      <c r="H70" s="663">
        <v>4875</v>
      </c>
      <c r="I70" s="663">
        <v>27532</v>
      </c>
    </row>
    <row r="71" spans="1:9" s="666" customFormat="1" ht="11.25">
      <c r="A71" s="659"/>
      <c r="B71" s="660"/>
      <c r="C71" s="661" t="s">
        <v>453</v>
      </c>
      <c r="D71" s="662">
        <v>68914</v>
      </c>
      <c r="E71" s="663">
        <v>42841</v>
      </c>
      <c r="F71" s="664">
        <v>25395</v>
      </c>
      <c r="G71" s="665">
        <v>678</v>
      </c>
      <c r="H71" s="663">
        <v>3824</v>
      </c>
      <c r="I71" s="663">
        <v>15211</v>
      </c>
    </row>
    <row r="72" spans="1:7" s="612" customFormat="1" ht="11.25">
      <c r="A72" s="611"/>
      <c r="B72" s="632"/>
      <c r="C72" s="671"/>
      <c r="D72" s="654"/>
      <c r="E72" s="654"/>
      <c r="F72" s="655"/>
      <c r="G72" s="656"/>
    </row>
    <row r="73" spans="1:7" s="612" customFormat="1" ht="11.25">
      <c r="A73" s="613"/>
      <c r="B73" s="632"/>
      <c r="C73" s="671"/>
      <c r="D73" s="654"/>
      <c r="E73" s="654"/>
      <c r="F73" s="655"/>
      <c r="G73" s="672"/>
    </row>
    <row r="74" spans="1:7" s="658" customFormat="1" ht="11.25">
      <c r="A74" s="673"/>
      <c r="B74" s="674"/>
      <c r="C74" s="675"/>
      <c r="D74" s="676"/>
      <c r="E74" s="676"/>
      <c r="F74" s="677"/>
      <c r="G74" s="678"/>
    </row>
    <row r="75" spans="1:7" s="612" customFormat="1" ht="11.25">
      <c r="A75" s="611"/>
      <c r="B75" s="632"/>
      <c r="C75" s="671"/>
      <c r="D75" s="654"/>
      <c r="E75" s="654"/>
      <c r="F75" s="655"/>
      <c r="G75" s="672"/>
    </row>
    <row r="76" spans="1:7" s="658" customFormat="1" ht="11.25">
      <c r="A76" s="673"/>
      <c r="B76" s="674"/>
      <c r="C76" s="675"/>
      <c r="D76" s="676"/>
      <c r="E76" s="676"/>
      <c r="F76" s="677"/>
      <c r="G76" s="678"/>
    </row>
    <row r="77" spans="1:7" s="612" customFormat="1" ht="11.25">
      <c r="A77" s="611"/>
      <c r="B77" s="632"/>
      <c r="C77" s="671"/>
      <c r="D77" s="654"/>
      <c r="E77" s="654"/>
      <c r="F77" s="655"/>
      <c r="G77" s="672"/>
    </row>
    <row r="78" spans="1:7" s="612" customFormat="1" ht="11.25">
      <c r="A78" s="611"/>
      <c r="B78" s="632"/>
      <c r="C78" s="671"/>
      <c r="D78" s="679"/>
      <c r="E78" s="679"/>
      <c r="F78" s="669"/>
      <c r="G78" s="656"/>
    </row>
    <row r="79" spans="1:7" s="612" customFormat="1" ht="11.25">
      <c r="A79" s="611"/>
      <c r="B79" s="632"/>
      <c r="C79" s="671"/>
      <c r="D79" s="654"/>
      <c r="E79" s="654"/>
      <c r="F79" s="669"/>
      <c r="G79" s="656"/>
    </row>
    <row r="80" spans="1:7" s="612" customFormat="1" ht="11.25">
      <c r="A80" s="611"/>
      <c r="B80" s="632"/>
      <c r="C80" s="671"/>
      <c r="D80" s="654"/>
      <c r="E80" s="654"/>
      <c r="F80" s="669"/>
      <c r="G80" s="656"/>
    </row>
    <row r="81" spans="1:7" s="612" customFormat="1" ht="11.25">
      <c r="A81" s="611"/>
      <c r="B81" s="632"/>
      <c r="C81" s="671"/>
      <c r="D81" s="679"/>
      <c r="E81" s="679"/>
      <c r="F81" s="669"/>
      <c r="G81" s="656"/>
    </row>
    <row r="82" spans="1:7" s="612" customFormat="1" ht="11.25">
      <c r="A82" s="611"/>
      <c r="B82" s="632"/>
      <c r="C82" s="671"/>
      <c r="D82" s="679"/>
      <c r="E82" s="679"/>
      <c r="F82" s="669"/>
      <c r="G82" s="656"/>
    </row>
    <row r="83" spans="1:7" s="612" customFormat="1" ht="11.25">
      <c r="A83" s="611"/>
      <c r="B83" s="632"/>
      <c r="C83" s="671"/>
      <c r="D83" s="654"/>
      <c r="E83" s="654"/>
      <c r="F83" s="669"/>
      <c r="G83" s="656"/>
    </row>
    <row r="84" spans="1:7" s="658" customFormat="1" ht="11.25">
      <c r="A84" s="673"/>
      <c r="B84" s="674"/>
      <c r="C84" s="675"/>
      <c r="D84" s="676"/>
      <c r="E84" s="676"/>
      <c r="F84" s="680"/>
      <c r="G84" s="681"/>
    </row>
    <row r="85" spans="1:7" s="612" customFormat="1" ht="11.25">
      <c r="A85" s="611"/>
      <c r="B85" s="632"/>
      <c r="C85" s="671"/>
      <c r="D85" s="654"/>
      <c r="E85" s="654"/>
      <c r="F85" s="655"/>
      <c r="G85" s="672"/>
    </row>
    <row r="86" spans="1:7" s="658" customFormat="1" ht="11.25">
      <c r="A86" s="673"/>
      <c r="B86" s="674"/>
      <c r="C86" s="675"/>
      <c r="D86" s="676"/>
      <c r="E86" s="676"/>
      <c r="F86" s="677"/>
      <c r="G86" s="678"/>
    </row>
    <row r="87" spans="1:7" s="658" customFormat="1" ht="11.25">
      <c r="A87" s="673"/>
      <c r="B87" s="674"/>
      <c r="C87" s="675"/>
      <c r="D87" s="676"/>
      <c r="E87" s="676"/>
      <c r="F87" s="677"/>
      <c r="G87" s="678"/>
    </row>
    <row r="88" spans="1:7" s="658" customFormat="1" ht="11.25">
      <c r="A88" s="673"/>
      <c r="B88" s="674"/>
      <c r="C88" s="675"/>
      <c r="D88" s="676"/>
      <c r="E88" s="676"/>
      <c r="F88" s="677"/>
      <c r="G88" s="681"/>
    </row>
    <row r="89" spans="1:7" s="658" customFormat="1" ht="11.25">
      <c r="A89" s="673"/>
      <c r="B89" s="674"/>
      <c r="C89" s="675"/>
      <c r="D89" s="676"/>
      <c r="E89" s="676"/>
      <c r="F89" s="677"/>
      <c r="G89" s="681"/>
    </row>
    <row r="90" spans="1:7" s="658" customFormat="1" ht="11.25">
      <c r="A90" s="673"/>
      <c r="B90" s="674"/>
      <c r="C90" s="675"/>
      <c r="D90" s="676"/>
      <c r="E90" s="676"/>
      <c r="F90" s="677"/>
      <c r="G90" s="681"/>
    </row>
    <row r="91" spans="1:7" s="658" customFormat="1" ht="11.25">
      <c r="A91" s="673"/>
      <c r="B91" s="674"/>
      <c r="C91" s="675"/>
      <c r="D91" s="676"/>
      <c r="E91" s="676"/>
      <c r="F91" s="677"/>
      <c r="G91" s="681"/>
    </row>
    <row r="92" spans="1:7" s="658" customFormat="1" ht="11.25">
      <c r="A92" s="673"/>
      <c r="B92" s="674"/>
      <c r="C92" s="675"/>
      <c r="D92" s="676"/>
      <c r="E92" s="676"/>
      <c r="F92" s="677"/>
      <c r="G92" s="681"/>
    </row>
    <row r="93" spans="2:3" ht="12.75">
      <c r="B93" s="636"/>
      <c r="C93" s="683"/>
    </row>
    <row r="94" spans="2:3" ht="12.75">
      <c r="B94" s="636"/>
      <c r="C94" s="683"/>
    </row>
    <row r="95" spans="2:3" ht="12.75">
      <c r="B95" s="636"/>
      <c r="C95" s="683"/>
    </row>
    <row r="96" spans="2:3" ht="12.75">
      <c r="B96" s="636"/>
      <c r="C96" s="683"/>
    </row>
    <row r="97" spans="2:3" ht="12.75">
      <c r="B97" s="636"/>
      <c r="C97" s="683"/>
    </row>
    <row r="98" spans="2:3" ht="12.75">
      <c r="B98" s="636"/>
      <c r="C98" s="683"/>
    </row>
    <row r="99" spans="2:3" ht="12.75">
      <c r="B99" s="636"/>
      <c r="C99" s="683"/>
    </row>
    <row r="100" spans="2:3" ht="12.75">
      <c r="B100" s="636"/>
      <c r="C100" s="683"/>
    </row>
    <row r="101" spans="2:3" ht="12.75">
      <c r="B101" s="636"/>
      <c r="C101" s="683"/>
    </row>
    <row r="102" spans="2:3" ht="12.75">
      <c r="B102" s="636"/>
      <c r="C102" s="683"/>
    </row>
    <row r="103" spans="2:3" ht="12.75">
      <c r="B103" s="636"/>
      <c r="C103" s="683"/>
    </row>
    <row r="104" spans="2:3" ht="12.75">
      <c r="B104" s="636"/>
      <c r="C104" s="683"/>
    </row>
    <row r="105" spans="2:3" ht="12.75">
      <c r="B105" s="636"/>
      <c r="C105" s="683"/>
    </row>
    <row r="106" spans="2:3" ht="12.75">
      <c r="B106" s="636"/>
      <c r="C106" s="683"/>
    </row>
    <row r="107" spans="2:3" ht="12.75">
      <c r="B107" s="636"/>
      <c r="C107" s="683"/>
    </row>
    <row r="108" spans="2:3" ht="12.75">
      <c r="B108" s="636"/>
      <c r="C108" s="683"/>
    </row>
    <row r="109" spans="2:3" ht="12.75">
      <c r="B109" s="636"/>
      <c r="C109" s="683"/>
    </row>
    <row r="110" spans="2:3" ht="12.75">
      <c r="B110" s="636"/>
      <c r="C110" s="683"/>
    </row>
    <row r="111" spans="2:3" ht="12.75">
      <c r="B111" s="636"/>
      <c r="C111" s="683"/>
    </row>
    <row r="112" spans="2:3" ht="12.75">
      <c r="B112" s="636"/>
      <c r="C112" s="683"/>
    </row>
    <row r="113" spans="2:3" ht="12.75">
      <c r="B113" s="636"/>
      <c r="C113" s="683"/>
    </row>
    <row r="114" spans="2:3" ht="12.75">
      <c r="B114" s="636"/>
      <c r="C114" s="683"/>
    </row>
    <row r="115" spans="2:3" ht="12.75">
      <c r="B115" s="636"/>
      <c r="C115" s="683"/>
    </row>
    <row r="116" spans="2:3" ht="12.75">
      <c r="B116" s="636"/>
      <c r="C116" s="683"/>
    </row>
    <row r="117" spans="2:3" ht="12.75">
      <c r="B117" s="636"/>
      <c r="C117" s="683"/>
    </row>
  </sheetData>
  <mergeCells count="4">
    <mergeCell ref="A1:I1"/>
    <mergeCell ref="A4:I4"/>
    <mergeCell ref="A5:I5"/>
    <mergeCell ref="I8:I13"/>
  </mergeCells>
  <printOptions/>
  <pageMargins left="0.5905511811023623" right="0.5905511811023623" top="0.3937007874015748" bottom="0.5905511811023623" header="0.5118110236220472" footer="0.5118110236220472"/>
  <pageSetup fitToHeight="1" fitToWidth="1" horizontalDpi="300" verticalDpi="300" orientation="portrait" paperSize="9" scale="96" r:id="rId2"/>
  <drawing r:id="rId1"/>
</worksheet>
</file>

<file path=xl/worksheets/sheet27.xml><?xml version="1.0" encoding="utf-8"?>
<worksheet xmlns="http://schemas.openxmlformats.org/spreadsheetml/2006/main" xmlns:r="http://schemas.openxmlformats.org/officeDocument/2006/relationships">
  <dimension ref="A1:L196"/>
  <sheetViews>
    <sheetView workbookViewId="0" topLeftCell="A1">
      <selection activeCell="B86" sqref="B86"/>
    </sheetView>
  </sheetViews>
  <sheetFormatPr defaultColWidth="11.421875" defaultRowHeight="12.75"/>
  <cols>
    <col min="1" max="1" width="21.28125" style="0" customWidth="1"/>
    <col min="2" max="11" width="7.421875" style="0" customWidth="1"/>
  </cols>
  <sheetData>
    <row r="1" spans="1:12" s="1" customFormat="1" ht="11.25">
      <c r="A1" s="4" t="str">
        <f>"- 55 -"</f>
        <v>- 55 -</v>
      </c>
      <c r="B1" s="4"/>
      <c r="C1" s="4"/>
      <c r="D1" s="4"/>
      <c r="E1" s="4"/>
      <c r="F1" s="4"/>
      <c r="G1" s="4"/>
      <c r="H1" s="4"/>
      <c r="I1" s="4"/>
      <c r="J1" s="4"/>
      <c r="K1" s="4"/>
      <c r="L1" s="21"/>
    </row>
    <row r="2" s="1" customFormat="1" ht="11.25"/>
    <row r="3" s="1" customFormat="1" ht="11.25"/>
    <row r="4" spans="1:12" s="3" customFormat="1" ht="12.75">
      <c r="A4" s="22" t="s">
        <v>79</v>
      </c>
      <c r="B4" s="22"/>
      <c r="C4" s="22"/>
      <c r="D4" s="22"/>
      <c r="E4" s="22"/>
      <c r="F4" s="22"/>
      <c r="G4" s="22"/>
      <c r="H4" s="22"/>
      <c r="I4" s="22"/>
      <c r="J4" s="22"/>
      <c r="K4" s="22"/>
      <c r="L4" s="142"/>
    </row>
    <row r="5" spans="1:12" s="3" customFormat="1" ht="12.75">
      <c r="A5" s="22" t="s">
        <v>80</v>
      </c>
      <c r="B5" s="22"/>
      <c r="C5" s="22"/>
      <c r="D5" s="22"/>
      <c r="E5" s="22"/>
      <c r="F5" s="22"/>
      <c r="G5" s="22"/>
      <c r="H5" s="22"/>
      <c r="I5" s="22"/>
      <c r="J5" s="22"/>
      <c r="K5" s="22"/>
      <c r="L5" s="142"/>
    </row>
    <row r="6" s="1" customFormat="1" ht="11.25"/>
    <row r="7" spans="1:11" s="1" customFormat="1" ht="12" thickBot="1">
      <c r="A7" s="23"/>
      <c r="B7" s="23"/>
      <c r="C7" s="23"/>
      <c r="D7" s="23"/>
      <c r="E7" s="23"/>
      <c r="F7" s="23"/>
      <c r="G7" s="23"/>
      <c r="H7" s="23"/>
      <c r="I7" s="23"/>
      <c r="J7" s="23"/>
      <c r="K7" s="23"/>
    </row>
    <row r="8" spans="1:11" s="1" customFormat="1" ht="10.5" customHeight="1">
      <c r="A8" s="24"/>
      <c r="B8" s="686"/>
      <c r="C8" s="27"/>
      <c r="D8" s="27"/>
      <c r="E8" s="27"/>
      <c r="F8" s="27"/>
      <c r="G8" s="27"/>
      <c r="H8" s="27"/>
      <c r="I8" s="41"/>
      <c r="J8" s="770" t="s">
        <v>81</v>
      </c>
      <c r="K8" s="724"/>
    </row>
    <row r="9" spans="1:11" s="1" customFormat="1" ht="10.5" customHeight="1">
      <c r="A9" s="24"/>
      <c r="B9" s="687"/>
      <c r="C9" s="126"/>
      <c r="D9" s="126"/>
      <c r="E9" s="126"/>
      <c r="F9" s="126"/>
      <c r="G9" s="126"/>
      <c r="H9" s="126"/>
      <c r="I9" s="147"/>
      <c r="J9" s="763"/>
      <c r="K9" s="726"/>
    </row>
    <row r="10" spans="1:11" s="1" customFormat="1" ht="10.5" customHeight="1">
      <c r="A10" s="24"/>
      <c r="B10" s="688"/>
      <c r="C10" s="24"/>
      <c r="D10" s="452"/>
      <c r="E10" s="27"/>
      <c r="F10" s="27"/>
      <c r="G10" s="27"/>
      <c r="H10" s="27"/>
      <c r="I10" s="235"/>
      <c r="J10" s="763"/>
      <c r="K10" s="726"/>
    </row>
    <row r="11" spans="1:11" s="1" customFormat="1" ht="10.5" customHeight="1">
      <c r="A11" s="50"/>
      <c r="B11" s="689"/>
      <c r="C11" s="123"/>
      <c r="D11" s="180"/>
      <c r="E11" s="29"/>
      <c r="F11" s="29"/>
      <c r="G11" s="29"/>
      <c r="H11" s="29"/>
      <c r="I11" s="42"/>
      <c r="J11" s="763"/>
      <c r="K11" s="726"/>
    </row>
    <row r="12" spans="1:11" s="1" customFormat="1" ht="10.5" customHeight="1">
      <c r="A12" s="50"/>
      <c r="B12" s="480"/>
      <c r="C12" s="27"/>
      <c r="D12" s="234"/>
      <c r="E12" s="27"/>
      <c r="F12" s="452" t="s">
        <v>21</v>
      </c>
      <c r="G12" s="235"/>
      <c r="H12" s="27" t="s">
        <v>22</v>
      </c>
      <c r="I12" s="144"/>
      <c r="J12" s="763"/>
      <c r="K12" s="726"/>
    </row>
    <row r="13" spans="1:11" s="1" customFormat="1" ht="10.5" customHeight="1">
      <c r="A13" s="50"/>
      <c r="B13" s="688"/>
      <c r="C13" s="24"/>
      <c r="D13" s="232"/>
      <c r="E13" s="27"/>
      <c r="F13" s="232" t="s">
        <v>23</v>
      </c>
      <c r="G13" s="147"/>
      <c r="H13" s="4" t="s">
        <v>24</v>
      </c>
      <c r="I13" s="144"/>
      <c r="J13" s="782"/>
      <c r="K13" s="748"/>
    </row>
    <row r="14" spans="1:11" s="1" customFormat="1" ht="10.5" customHeight="1">
      <c r="A14" s="24"/>
      <c r="B14" s="73" t="s">
        <v>82</v>
      </c>
      <c r="C14" s="46"/>
      <c r="D14" s="44" t="s">
        <v>859</v>
      </c>
      <c r="E14" s="46"/>
      <c r="F14" s="44" t="s">
        <v>859</v>
      </c>
      <c r="G14" s="46"/>
      <c r="H14" s="44" t="s">
        <v>859</v>
      </c>
      <c r="I14" s="74"/>
      <c r="J14" s="44" t="s">
        <v>82</v>
      </c>
      <c r="K14" s="46"/>
    </row>
    <row r="15" spans="1:11" s="1" customFormat="1" ht="10.5" customHeight="1" thickBot="1">
      <c r="A15" s="24"/>
      <c r="B15" s="690" t="s">
        <v>83</v>
      </c>
      <c r="C15" s="50"/>
      <c r="D15" s="48" t="s">
        <v>861</v>
      </c>
      <c r="E15" s="174"/>
      <c r="F15" s="48" t="s">
        <v>861</v>
      </c>
      <c r="G15" s="174"/>
      <c r="H15" s="48" t="s">
        <v>861</v>
      </c>
      <c r="I15" s="78"/>
      <c r="J15" s="48" t="s">
        <v>83</v>
      </c>
      <c r="K15" s="5"/>
    </row>
    <row r="16" spans="1:11" s="1" customFormat="1" ht="11.25">
      <c r="A16" s="34"/>
      <c r="B16" s="34"/>
      <c r="C16" s="34"/>
      <c r="D16" s="34"/>
      <c r="E16" s="34"/>
      <c r="F16" s="34"/>
      <c r="G16" s="34"/>
      <c r="H16" s="34"/>
      <c r="I16" s="34"/>
      <c r="J16" s="34"/>
      <c r="K16" s="34"/>
    </row>
    <row r="17" spans="1:11" s="1" customFormat="1" ht="12.75">
      <c r="A17" s="130" t="s">
        <v>625</v>
      </c>
      <c r="B17" s="54"/>
      <c r="C17" s="4"/>
      <c r="D17" s="4"/>
      <c r="E17" s="4"/>
      <c r="F17" s="4"/>
      <c r="G17" s="4"/>
      <c r="H17" s="4"/>
      <c r="I17" s="4"/>
      <c r="J17" s="4"/>
      <c r="K17" s="4"/>
    </row>
    <row r="18" s="1" customFormat="1" ht="11.25"/>
    <row r="19" s="1" customFormat="1" ht="11.25">
      <c r="A19" s="35" t="s">
        <v>84</v>
      </c>
    </row>
    <row r="20" s="1" customFormat="1" ht="11.25">
      <c r="A20" s="28"/>
    </row>
    <row r="21" spans="1:11" s="1" customFormat="1" ht="11.25">
      <c r="A21" s="28" t="s">
        <v>85</v>
      </c>
      <c r="B21" s="294">
        <v>606</v>
      </c>
      <c r="C21" s="357">
        <v>50</v>
      </c>
      <c r="D21" s="294">
        <v>529</v>
      </c>
      <c r="E21" s="357">
        <v>43</v>
      </c>
      <c r="F21" s="357">
        <v>77</v>
      </c>
      <c r="G21" s="357">
        <v>7</v>
      </c>
      <c r="H21" s="203" t="s">
        <v>491</v>
      </c>
      <c r="I21" s="203" t="s">
        <v>491</v>
      </c>
      <c r="J21" s="691">
        <v>2</v>
      </c>
      <c r="K21" s="203" t="s">
        <v>491</v>
      </c>
    </row>
    <row r="22" spans="1:11" s="1" customFormat="1" ht="11.25">
      <c r="A22" s="28" t="s">
        <v>86</v>
      </c>
      <c r="B22" s="294">
        <v>806</v>
      </c>
      <c r="C22" s="357">
        <v>122</v>
      </c>
      <c r="D22" s="294">
        <v>773</v>
      </c>
      <c r="E22" s="357">
        <v>115</v>
      </c>
      <c r="F22" s="357">
        <v>33</v>
      </c>
      <c r="G22" s="357">
        <v>7</v>
      </c>
      <c r="H22" s="203" t="s">
        <v>491</v>
      </c>
      <c r="I22" s="203" t="s">
        <v>491</v>
      </c>
      <c r="J22" s="691">
        <v>4</v>
      </c>
      <c r="K22" s="203" t="s">
        <v>491</v>
      </c>
    </row>
    <row r="23" spans="1:11" s="1" customFormat="1" ht="11.25">
      <c r="A23" s="28" t="s">
        <v>87</v>
      </c>
      <c r="B23" s="294">
        <v>1311</v>
      </c>
      <c r="C23" s="357">
        <v>359</v>
      </c>
      <c r="D23" s="294">
        <v>1219</v>
      </c>
      <c r="E23" s="357">
        <v>341</v>
      </c>
      <c r="F23" s="357">
        <v>91</v>
      </c>
      <c r="G23" s="357">
        <v>18</v>
      </c>
      <c r="H23" s="203" t="s">
        <v>581</v>
      </c>
      <c r="I23" s="203" t="s">
        <v>491</v>
      </c>
      <c r="J23" s="691">
        <v>3</v>
      </c>
      <c r="K23" s="691">
        <v>1</v>
      </c>
    </row>
    <row r="24" spans="1:11" s="1" customFormat="1" ht="11.25">
      <c r="A24" s="28" t="s">
        <v>88</v>
      </c>
      <c r="B24" s="294">
        <v>1409</v>
      </c>
      <c r="C24" s="357">
        <v>403</v>
      </c>
      <c r="D24" s="294">
        <v>1191</v>
      </c>
      <c r="E24" s="357">
        <v>369</v>
      </c>
      <c r="F24" s="357">
        <v>217</v>
      </c>
      <c r="G24" s="357">
        <v>34</v>
      </c>
      <c r="H24" s="203" t="s">
        <v>581</v>
      </c>
      <c r="I24" s="203" t="s">
        <v>491</v>
      </c>
      <c r="J24" s="691">
        <v>5</v>
      </c>
      <c r="K24" s="203" t="s">
        <v>581</v>
      </c>
    </row>
    <row r="25" spans="1:11" s="1" customFormat="1" ht="11.25">
      <c r="A25" s="28" t="s">
        <v>90</v>
      </c>
      <c r="B25" s="294">
        <v>1996</v>
      </c>
      <c r="C25" s="357">
        <v>1051</v>
      </c>
      <c r="D25" s="294">
        <v>1834</v>
      </c>
      <c r="E25" s="357">
        <v>1005</v>
      </c>
      <c r="F25" s="357">
        <v>162</v>
      </c>
      <c r="G25" s="357">
        <v>46</v>
      </c>
      <c r="H25" s="203" t="s">
        <v>491</v>
      </c>
      <c r="I25" s="203" t="s">
        <v>491</v>
      </c>
      <c r="J25" s="691">
        <v>3</v>
      </c>
      <c r="K25" s="203" t="s">
        <v>491</v>
      </c>
    </row>
    <row r="26" spans="1:11" s="1" customFormat="1" ht="11.25">
      <c r="A26" s="28" t="s">
        <v>91</v>
      </c>
      <c r="B26" s="294">
        <v>670</v>
      </c>
      <c r="C26" s="357">
        <v>385</v>
      </c>
      <c r="D26" s="294">
        <v>670</v>
      </c>
      <c r="E26" s="357">
        <v>385</v>
      </c>
      <c r="F26" s="141" t="s">
        <v>491</v>
      </c>
      <c r="G26" s="141" t="s">
        <v>491</v>
      </c>
      <c r="H26" s="203" t="s">
        <v>491</v>
      </c>
      <c r="I26" s="203" t="s">
        <v>491</v>
      </c>
      <c r="J26" s="203" t="s">
        <v>491</v>
      </c>
      <c r="K26" s="203" t="s">
        <v>491</v>
      </c>
    </row>
    <row r="27" spans="1:11" s="1" customFormat="1" ht="11.25">
      <c r="A27" s="28"/>
      <c r="B27" s="294"/>
      <c r="C27" s="357"/>
      <c r="D27" s="294"/>
      <c r="E27" s="357"/>
      <c r="F27" s="357"/>
      <c r="G27" s="357"/>
      <c r="H27" s="691"/>
      <c r="I27" s="691"/>
      <c r="J27" s="691"/>
      <c r="K27" s="691"/>
    </row>
    <row r="28" spans="1:11" s="2" customFormat="1" ht="11.25">
      <c r="A28" s="35" t="s">
        <v>432</v>
      </c>
      <c r="B28" s="506">
        <v>6798</v>
      </c>
      <c r="C28" s="360">
        <v>2370</v>
      </c>
      <c r="D28" s="506">
        <v>6216</v>
      </c>
      <c r="E28" s="360">
        <v>2258</v>
      </c>
      <c r="F28" s="360">
        <v>580</v>
      </c>
      <c r="G28" s="360">
        <v>112</v>
      </c>
      <c r="H28" s="692">
        <v>2</v>
      </c>
      <c r="I28" s="440" t="s">
        <v>491</v>
      </c>
      <c r="J28" s="692">
        <v>17</v>
      </c>
      <c r="K28" s="692">
        <v>2</v>
      </c>
    </row>
    <row r="29" spans="1:11" s="1" customFormat="1" ht="11.25">
      <c r="A29" s="28"/>
      <c r="B29" s="294"/>
      <c r="C29" s="357"/>
      <c r="D29" s="294"/>
      <c r="E29" s="357"/>
      <c r="F29" s="357"/>
      <c r="G29" s="357"/>
      <c r="H29" s="691"/>
      <c r="I29" s="691"/>
      <c r="J29" s="691"/>
      <c r="K29" s="691"/>
    </row>
    <row r="30" spans="1:11" s="2" customFormat="1" ht="11.25">
      <c r="A30" s="35" t="s">
        <v>92</v>
      </c>
      <c r="B30" s="506"/>
      <c r="C30" s="360"/>
      <c r="D30" s="506"/>
      <c r="E30" s="360"/>
      <c r="F30" s="360"/>
      <c r="G30" s="360"/>
      <c r="H30" s="692"/>
      <c r="I30" s="692"/>
      <c r="J30" s="692"/>
      <c r="K30" s="692"/>
    </row>
    <row r="31" spans="1:11" s="1" customFormat="1" ht="11.25">
      <c r="A31" s="28"/>
      <c r="B31" s="294"/>
      <c r="C31" s="357"/>
      <c r="D31" s="294"/>
      <c r="E31" s="357"/>
      <c r="F31" s="357"/>
      <c r="G31" s="357"/>
      <c r="H31" s="691"/>
      <c r="I31" s="691"/>
      <c r="J31" s="691"/>
      <c r="K31" s="691"/>
    </row>
    <row r="32" spans="1:11" s="1" customFormat="1" ht="11.25">
      <c r="A32" s="28" t="s">
        <v>93</v>
      </c>
      <c r="B32" s="294">
        <v>951</v>
      </c>
      <c r="C32" s="357">
        <v>551</v>
      </c>
      <c r="D32" s="294">
        <v>900</v>
      </c>
      <c r="E32" s="357">
        <v>533</v>
      </c>
      <c r="F32" s="357">
        <v>51</v>
      </c>
      <c r="G32" s="141" t="s">
        <v>94</v>
      </c>
      <c r="H32" s="203" t="s">
        <v>491</v>
      </c>
      <c r="I32" s="203" t="s">
        <v>491</v>
      </c>
      <c r="J32" s="203" t="s">
        <v>884</v>
      </c>
      <c r="K32" s="203" t="s">
        <v>581</v>
      </c>
    </row>
    <row r="33" spans="1:11" s="1" customFormat="1" ht="11.25">
      <c r="A33" s="28" t="s">
        <v>95</v>
      </c>
      <c r="B33" s="294">
        <v>2049</v>
      </c>
      <c r="C33" s="357">
        <v>1250</v>
      </c>
      <c r="D33" s="294">
        <v>1900</v>
      </c>
      <c r="E33" s="357">
        <v>1202</v>
      </c>
      <c r="F33" s="357">
        <v>148</v>
      </c>
      <c r="G33" s="357">
        <v>48</v>
      </c>
      <c r="H33" s="203" t="s">
        <v>581</v>
      </c>
      <c r="I33" s="203" t="s">
        <v>491</v>
      </c>
      <c r="J33" s="691">
        <v>6</v>
      </c>
      <c r="K33" s="691">
        <v>1</v>
      </c>
    </row>
    <row r="34" spans="1:11" s="1" customFormat="1" ht="11.25">
      <c r="A34" s="28" t="s">
        <v>96</v>
      </c>
      <c r="B34" s="294">
        <v>2030</v>
      </c>
      <c r="C34" s="357">
        <v>869</v>
      </c>
      <c r="D34" s="294">
        <v>1761</v>
      </c>
      <c r="E34" s="357">
        <v>742</v>
      </c>
      <c r="F34" s="357">
        <v>268</v>
      </c>
      <c r="G34" s="357">
        <v>127</v>
      </c>
      <c r="H34" s="691">
        <v>1</v>
      </c>
      <c r="I34" s="203" t="s">
        <v>491</v>
      </c>
      <c r="J34" s="691">
        <v>13</v>
      </c>
      <c r="K34" s="203" t="s">
        <v>623</v>
      </c>
    </row>
    <row r="35" spans="1:11" s="1" customFormat="1" ht="11.25">
      <c r="A35" s="28" t="s">
        <v>97</v>
      </c>
      <c r="B35" s="294">
        <v>2051</v>
      </c>
      <c r="C35" s="357">
        <v>891</v>
      </c>
      <c r="D35" s="294">
        <v>1718</v>
      </c>
      <c r="E35" s="357">
        <v>708</v>
      </c>
      <c r="F35" s="357">
        <v>333</v>
      </c>
      <c r="G35" s="357">
        <v>183</v>
      </c>
      <c r="H35" s="203" t="s">
        <v>491</v>
      </c>
      <c r="I35" s="203" t="s">
        <v>491</v>
      </c>
      <c r="J35" s="691">
        <v>8</v>
      </c>
      <c r="K35" s="691">
        <v>4</v>
      </c>
    </row>
    <row r="36" spans="1:11" s="1" customFormat="1" ht="11.25">
      <c r="A36" s="28" t="s">
        <v>98</v>
      </c>
      <c r="B36" s="294">
        <v>1221</v>
      </c>
      <c r="C36" s="357">
        <v>666</v>
      </c>
      <c r="D36" s="294">
        <v>955</v>
      </c>
      <c r="E36" s="357">
        <v>490</v>
      </c>
      <c r="F36" s="357">
        <v>266</v>
      </c>
      <c r="G36" s="357">
        <v>176</v>
      </c>
      <c r="H36" s="203" t="s">
        <v>491</v>
      </c>
      <c r="I36" s="203" t="s">
        <v>491</v>
      </c>
      <c r="J36" s="691">
        <v>3</v>
      </c>
      <c r="K36" s="691">
        <v>3</v>
      </c>
    </row>
    <row r="37" spans="1:11" s="1" customFormat="1" ht="11.25">
      <c r="A37" s="28" t="s">
        <v>91</v>
      </c>
      <c r="B37" s="294">
        <v>612</v>
      </c>
      <c r="C37" s="357">
        <v>390</v>
      </c>
      <c r="D37" s="294">
        <v>503</v>
      </c>
      <c r="E37" s="357">
        <v>318</v>
      </c>
      <c r="F37" s="357">
        <v>109</v>
      </c>
      <c r="G37" s="357">
        <v>72</v>
      </c>
      <c r="H37" s="203" t="s">
        <v>491</v>
      </c>
      <c r="I37" s="203" t="s">
        <v>491</v>
      </c>
      <c r="J37" s="203" t="s">
        <v>491</v>
      </c>
      <c r="K37" s="203" t="s">
        <v>491</v>
      </c>
    </row>
    <row r="38" spans="1:11" s="1" customFormat="1" ht="12.75">
      <c r="A38" s="28"/>
      <c r="B38" s="523"/>
      <c r="C38" s="525"/>
      <c r="D38" s="523"/>
      <c r="E38" s="525"/>
      <c r="F38" s="525"/>
      <c r="G38" s="525"/>
      <c r="H38" s="693"/>
      <c r="I38" s="693"/>
      <c r="J38" s="693"/>
      <c r="K38" s="693"/>
    </row>
    <row r="39" spans="1:11" s="2" customFormat="1" ht="11.25">
      <c r="A39" s="35" t="s">
        <v>432</v>
      </c>
      <c r="B39" s="506">
        <v>8914</v>
      </c>
      <c r="C39" s="360">
        <v>4617</v>
      </c>
      <c r="D39" s="506">
        <v>7737</v>
      </c>
      <c r="E39" s="360">
        <v>3993</v>
      </c>
      <c r="F39" s="360">
        <v>1175</v>
      </c>
      <c r="G39" s="360">
        <v>624</v>
      </c>
      <c r="H39" s="692">
        <v>2</v>
      </c>
      <c r="I39" s="440" t="s">
        <v>491</v>
      </c>
      <c r="J39" s="692">
        <v>35</v>
      </c>
      <c r="K39" s="692">
        <v>13</v>
      </c>
    </row>
    <row r="40" spans="1:11" s="1" customFormat="1" ht="11.25">
      <c r="A40" s="28"/>
      <c r="B40" s="294"/>
      <c r="C40" s="357"/>
      <c r="D40" s="294"/>
      <c r="E40" s="357"/>
      <c r="F40" s="357"/>
      <c r="G40" s="357"/>
      <c r="H40" s="691"/>
      <c r="I40" s="691"/>
      <c r="J40" s="691"/>
      <c r="K40" s="691"/>
    </row>
    <row r="41" spans="1:11" s="2" customFormat="1" ht="11.25">
      <c r="A41" s="35" t="s">
        <v>99</v>
      </c>
      <c r="B41" s="506"/>
      <c r="C41" s="360"/>
      <c r="D41" s="506"/>
      <c r="E41" s="360"/>
      <c r="F41" s="360"/>
      <c r="G41" s="360"/>
      <c r="H41" s="692"/>
      <c r="I41" s="692"/>
      <c r="J41" s="692"/>
      <c r="K41" s="692"/>
    </row>
    <row r="42" spans="1:11" s="1" customFormat="1" ht="11.25">
      <c r="A42" s="28"/>
      <c r="B42" s="294"/>
      <c r="C42" s="357"/>
      <c r="D42" s="294"/>
      <c r="E42" s="357"/>
      <c r="F42" s="357"/>
      <c r="G42" s="357"/>
      <c r="H42" s="691"/>
      <c r="I42" s="691"/>
      <c r="J42" s="691"/>
      <c r="K42" s="691"/>
    </row>
    <row r="43" spans="1:11" s="1" customFormat="1" ht="11.25">
      <c r="A43" s="28" t="s">
        <v>100</v>
      </c>
      <c r="B43" s="294">
        <v>2246</v>
      </c>
      <c r="C43" s="357">
        <v>287</v>
      </c>
      <c r="D43" s="294">
        <v>2065</v>
      </c>
      <c r="E43" s="141" t="s">
        <v>101</v>
      </c>
      <c r="F43" s="357">
        <v>181</v>
      </c>
      <c r="G43" s="357">
        <v>57</v>
      </c>
      <c r="H43" s="203" t="s">
        <v>491</v>
      </c>
      <c r="I43" s="203" t="s">
        <v>491</v>
      </c>
      <c r="J43" s="203" t="s">
        <v>491</v>
      </c>
      <c r="K43" s="203" t="s">
        <v>491</v>
      </c>
    </row>
    <row r="44" spans="1:11" s="1" customFormat="1" ht="11.25">
      <c r="A44" s="28" t="s">
        <v>102</v>
      </c>
      <c r="B44" s="294">
        <v>3156</v>
      </c>
      <c r="C44" s="357">
        <v>1115</v>
      </c>
      <c r="D44" s="294">
        <v>2797</v>
      </c>
      <c r="E44" s="357">
        <v>995</v>
      </c>
      <c r="F44" s="357">
        <v>358</v>
      </c>
      <c r="G44" s="357">
        <v>119</v>
      </c>
      <c r="H44" s="203" t="s">
        <v>581</v>
      </c>
      <c r="I44" s="203" t="s">
        <v>581</v>
      </c>
      <c r="J44" s="203" t="s">
        <v>491</v>
      </c>
      <c r="K44" s="203" t="s">
        <v>491</v>
      </c>
    </row>
    <row r="45" spans="1:11" s="1" customFormat="1" ht="11.25">
      <c r="A45" s="28" t="s">
        <v>103</v>
      </c>
      <c r="B45" s="294">
        <v>3162</v>
      </c>
      <c r="C45" s="357">
        <v>1600</v>
      </c>
      <c r="D45" s="294">
        <v>2774</v>
      </c>
      <c r="E45" s="357">
        <v>1474</v>
      </c>
      <c r="F45" s="357">
        <v>387</v>
      </c>
      <c r="G45" s="357">
        <v>125</v>
      </c>
      <c r="H45" s="203" t="s">
        <v>581</v>
      </c>
      <c r="I45" s="203" t="s">
        <v>581</v>
      </c>
      <c r="J45" s="203" t="s">
        <v>491</v>
      </c>
      <c r="K45" s="203" t="s">
        <v>491</v>
      </c>
    </row>
    <row r="46" spans="1:11" s="1" customFormat="1" ht="11.25">
      <c r="A46" s="28" t="s">
        <v>104</v>
      </c>
      <c r="B46" s="294">
        <v>441</v>
      </c>
      <c r="C46" s="357">
        <v>351</v>
      </c>
      <c r="D46" s="294">
        <v>348</v>
      </c>
      <c r="E46" s="357">
        <v>285</v>
      </c>
      <c r="F46" s="357">
        <v>93</v>
      </c>
      <c r="G46" s="357">
        <v>66</v>
      </c>
      <c r="H46" s="203" t="s">
        <v>491</v>
      </c>
      <c r="I46" s="203" t="s">
        <v>491</v>
      </c>
      <c r="J46" s="203" t="s">
        <v>491</v>
      </c>
      <c r="K46" s="203" t="s">
        <v>491</v>
      </c>
    </row>
    <row r="47" spans="1:11" s="1" customFormat="1" ht="11.25">
      <c r="A47" s="28" t="s">
        <v>105</v>
      </c>
      <c r="B47" s="294">
        <v>5</v>
      </c>
      <c r="C47" s="357">
        <v>5</v>
      </c>
      <c r="D47" s="356" t="s">
        <v>491</v>
      </c>
      <c r="E47" s="376" t="s">
        <v>491</v>
      </c>
      <c r="F47" s="357">
        <v>5</v>
      </c>
      <c r="G47" s="357">
        <v>5</v>
      </c>
      <c r="H47" s="203" t="s">
        <v>491</v>
      </c>
      <c r="I47" s="203" t="s">
        <v>491</v>
      </c>
      <c r="J47" s="203" t="s">
        <v>491</v>
      </c>
      <c r="K47" s="203" t="s">
        <v>491</v>
      </c>
    </row>
    <row r="48" spans="1:11" s="1" customFormat="1" ht="11.25">
      <c r="A48" s="28" t="s">
        <v>91</v>
      </c>
      <c r="B48" s="294">
        <v>136</v>
      </c>
      <c r="C48" s="357">
        <v>49</v>
      </c>
      <c r="D48" s="294">
        <v>90</v>
      </c>
      <c r="E48" s="357">
        <v>19</v>
      </c>
      <c r="F48" s="357">
        <v>46</v>
      </c>
      <c r="G48" s="357">
        <v>30</v>
      </c>
      <c r="H48" s="203" t="s">
        <v>491</v>
      </c>
      <c r="I48" s="203" t="s">
        <v>491</v>
      </c>
      <c r="J48" s="203" t="s">
        <v>491</v>
      </c>
      <c r="K48" s="203" t="s">
        <v>491</v>
      </c>
    </row>
    <row r="49" spans="1:11" s="1" customFormat="1" ht="11.25">
      <c r="A49" s="28"/>
      <c r="B49" s="294"/>
      <c r="C49" s="357"/>
      <c r="D49" s="294"/>
      <c r="E49" s="357"/>
      <c r="F49" s="357"/>
      <c r="G49" s="357"/>
      <c r="H49" s="691"/>
      <c r="I49" s="691"/>
      <c r="J49" s="691"/>
      <c r="K49" s="691"/>
    </row>
    <row r="50" spans="1:11" s="2" customFormat="1" ht="11.25">
      <c r="A50" s="35" t="s">
        <v>432</v>
      </c>
      <c r="B50" s="506">
        <v>9146</v>
      </c>
      <c r="C50" s="360">
        <v>3407</v>
      </c>
      <c r="D50" s="506">
        <v>8074</v>
      </c>
      <c r="E50" s="360">
        <v>3003</v>
      </c>
      <c r="F50" s="360">
        <v>1070</v>
      </c>
      <c r="G50" s="360">
        <v>402</v>
      </c>
      <c r="H50" s="692">
        <v>2</v>
      </c>
      <c r="I50" s="692">
        <v>2</v>
      </c>
      <c r="J50" s="440" t="s">
        <v>491</v>
      </c>
      <c r="K50" s="440" t="s">
        <v>491</v>
      </c>
    </row>
    <row r="51" spans="1:11" s="1" customFormat="1" ht="11.25">
      <c r="A51" s="28"/>
      <c r="B51" s="294"/>
      <c r="C51" s="357"/>
      <c r="D51" s="294"/>
      <c r="E51" s="357"/>
      <c r="F51" s="357"/>
      <c r="G51" s="357"/>
      <c r="H51" s="691"/>
      <c r="I51" s="691"/>
      <c r="J51" s="691"/>
      <c r="K51" s="691"/>
    </row>
    <row r="52" spans="1:11" s="2" customFormat="1" ht="11.25">
      <c r="A52" s="35" t="s">
        <v>106</v>
      </c>
      <c r="B52" s="506"/>
      <c r="C52" s="360"/>
      <c r="D52" s="506"/>
      <c r="E52" s="360"/>
      <c r="F52" s="360"/>
      <c r="G52" s="360"/>
      <c r="H52" s="692"/>
      <c r="I52" s="692"/>
      <c r="J52" s="692"/>
      <c r="K52" s="692"/>
    </row>
    <row r="53" spans="1:11" s="1" customFormat="1" ht="11.25">
      <c r="A53" s="28"/>
      <c r="B53" s="294"/>
      <c r="C53" s="357"/>
      <c r="D53" s="294"/>
      <c r="E53" s="357"/>
      <c r="F53" s="357"/>
      <c r="G53" s="357"/>
      <c r="H53" s="691"/>
      <c r="I53" s="691"/>
      <c r="J53" s="691"/>
      <c r="K53" s="691"/>
    </row>
    <row r="54" spans="1:11" s="1" customFormat="1" ht="11.25">
      <c r="A54" s="28" t="s">
        <v>107</v>
      </c>
      <c r="B54" s="196" t="s">
        <v>7</v>
      </c>
      <c r="C54" s="141" t="s">
        <v>108</v>
      </c>
      <c r="D54" s="196" t="s">
        <v>109</v>
      </c>
      <c r="E54" s="141" t="s">
        <v>110</v>
      </c>
      <c r="F54" s="141" t="s">
        <v>608</v>
      </c>
      <c r="G54" s="141" t="s">
        <v>581</v>
      </c>
      <c r="H54" s="203" t="s">
        <v>491</v>
      </c>
      <c r="I54" s="203" t="s">
        <v>491</v>
      </c>
      <c r="J54" s="203" t="s">
        <v>491</v>
      </c>
      <c r="K54" s="203" t="s">
        <v>491</v>
      </c>
    </row>
    <row r="55" spans="1:11" s="1" customFormat="1" ht="11.25">
      <c r="A55" s="28" t="s">
        <v>111</v>
      </c>
      <c r="B55" s="294">
        <v>78</v>
      </c>
      <c r="C55" s="357">
        <v>15</v>
      </c>
      <c r="D55" s="294">
        <v>78</v>
      </c>
      <c r="E55" s="357">
        <v>15</v>
      </c>
      <c r="F55" s="141" t="s">
        <v>491</v>
      </c>
      <c r="G55" s="141" t="s">
        <v>491</v>
      </c>
      <c r="H55" s="203" t="s">
        <v>491</v>
      </c>
      <c r="I55" s="203" t="s">
        <v>491</v>
      </c>
      <c r="J55" s="203" t="s">
        <v>491</v>
      </c>
      <c r="K55" s="203" t="s">
        <v>491</v>
      </c>
    </row>
    <row r="56" spans="1:11" s="1" customFormat="1" ht="11.25">
      <c r="A56" s="28" t="s">
        <v>112</v>
      </c>
      <c r="B56" s="294">
        <v>24</v>
      </c>
      <c r="C56" s="141" t="s">
        <v>491</v>
      </c>
      <c r="D56" s="294">
        <v>24</v>
      </c>
      <c r="E56" s="376" t="s">
        <v>491</v>
      </c>
      <c r="F56" s="141" t="s">
        <v>491</v>
      </c>
      <c r="G56" s="141" t="s">
        <v>491</v>
      </c>
      <c r="H56" s="203" t="s">
        <v>491</v>
      </c>
      <c r="I56" s="203" t="s">
        <v>491</v>
      </c>
      <c r="J56" s="203" t="s">
        <v>491</v>
      </c>
      <c r="K56" s="203" t="s">
        <v>491</v>
      </c>
    </row>
    <row r="57" spans="1:11" s="1" customFormat="1" ht="11.25">
      <c r="A57" s="28" t="s">
        <v>113</v>
      </c>
      <c r="B57" s="196" t="s">
        <v>491</v>
      </c>
      <c r="C57" s="141" t="s">
        <v>491</v>
      </c>
      <c r="D57" s="356" t="s">
        <v>491</v>
      </c>
      <c r="E57" s="141" t="s">
        <v>491</v>
      </c>
      <c r="F57" s="141" t="s">
        <v>491</v>
      </c>
      <c r="G57" s="141" t="s">
        <v>491</v>
      </c>
      <c r="H57" s="203" t="s">
        <v>491</v>
      </c>
      <c r="I57" s="203" t="s">
        <v>491</v>
      </c>
      <c r="J57" s="203" t="s">
        <v>491</v>
      </c>
      <c r="K57" s="203" t="s">
        <v>491</v>
      </c>
    </row>
    <row r="58" spans="1:11" s="1" customFormat="1" ht="11.25">
      <c r="A58" s="28" t="s">
        <v>91</v>
      </c>
      <c r="B58" s="196" t="s">
        <v>114</v>
      </c>
      <c r="C58" s="141" t="s">
        <v>581</v>
      </c>
      <c r="D58" s="196" t="s">
        <v>114</v>
      </c>
      <c r="E58" s="141" t="s">
        <v>581</v>
      </c>
      <c r="F58" s="141" t="s">
        <v>491</v>
      </c>
      <c r="G58" s="141" t="s">
        <v>491</v>
      </c>
      <c r="H58" s="203" t="s">
        <v>491</v>
      </c>
      <c r="I58" s="203" t="s">
        <v>491</v>
      </c>
      <c r="J58" s="203" t="s">
        <v>491</v>
      </c>
      <c r="K58" s="203" t="s">
        <v>491</v>
      </c>
    </row>
    <row r="59" spans="1:11" s="1" customFormat="1" ht="11.25">
      <c r="A59" s="28"/>
      <c r="B59" s="294"/>
      <c r="C59" s="357"/>
      <c r="D59" s="294"/>
      <c r="E59" s="357"/>
      <c r="F59" s="141"/>
      <c r="G59" s="141"/>
      <c r="H59" s="203"/>
      <c r="I59" s="203"/>
      <c r="J59" s="203"/>
      <c r="K59" s="203"/>
    </row>
    <row r="60" spans="1:11" s="2" customFormat="1" ht="11.25">
      <c r="A60" s="35" t="s">
        <v>432</v>
      </c>
      <c r="B60" s="506">
        <v>177</v>
      </c>
      <c r="C60" s="360">
        <v>38</v>
      </c>
      <c r="D60" s="506">
        <v>175</v>
      </c>
      <c r="E60" s="360">
        <v>37</v>
      </c>
      <c r="F60" s="346" t="s">
        <v>608</v>
      </c>
      <c r="G60" s="346" t="s">
        <v>581</v>
      </c>
      <c r="H60" s="440" t="s">
        <v>491</v>
      </c>
      <c r="I60" s="440" t="s">
        <v>491</v>
      </c>
      <c r="J60" s="440" t="s">
        <v>491</v>
      </c>
      <c r="K60" s="440" t="s">
        <v>491</v>
      </c>
    </row>
    <row r="61" spans="1:11" s="1" customFormat="1" ht="11.25">
      <c r="A61" s="28"/>
      <c r="B61" s="294"/>
      <c r="C61" s="357"/>
      <c r="D61" s="294"/>
      <c r="E61" s="357"/>
      <c r="F61" s="357"/>
      <c r="G61" s="357"/>
      <c r="H61" s="691"/>
      <c r="I61" s="691"/>
      <c r="J61" s="691"/>
      <c r="K61" s="691"/>
    </row>
    <row r="62" spans="1:11" s="2" customFormat="1" ht="11.25">
      <c r="A62" s="35" t="s">
        <v>625</v>
      </c>
      <c r="B62" s="506"/>
      <c r="C62" s="360"/>
      <c r="D62" s="506"/>
      <c r="E62" s="360"/>
      <c r="F62" s="360"/>
      <c r="G62" s="360"/>
      <c r="H62" s="692"/>
      <c r="I62" s="692"/>
      <c r="J62" s="692"/>
      <c r="K62" s="692"/>
    </row>
    <row r="63" spans="1:11" s="2" customFormat="1" ht="11.25">
      <c r="A63" s="35" t="s">
        <v>617</v>
      </c>
      <c r="B63" s="506">
        <v>25035</v>
      </c>
      <c r="C63" s="360">
        <v>10432</v>
      </c>
      <c r="D63" s="506">
        <v>22202</v>
      </c>
      <c r="E63" s="360">
        <v>9291</v>
      </c>
      <c r="F63" s="360">
        <v>2827</v>
      </c>
      <c r="G63" s="360">
        <v>1139</v>
      </c>
      <c r="H63" s="440" t="s">
        <v>888</v>
      </c>
      <c r="I63" s="440" t="s">
        <v>608</v>
      </c>
      <c r="J63" s="692">
        <v>52</v>
      </c>
      <c r="K63" s="692">
        <v>15</v>
      </c>
    </row>
    <row r="64" spans="1:11" s="2" customFormat="1" ht="11.25">
      <c r="A64" s="35" t="s">
        <v>115</v>
      </c>
      <c r="B64" s="506">
        <v>1472</v>
      </c>
      <c r="C64" s="360">
        <v>825</v>
      </c>
      <c r="D64" s="506">
        <v>1272</v>
      </c>
      <c r="E64" s="360">
        <v>723</v>
      </c>
      <c r="F64" s="360">
        <v>155</v>
      </c>
      <c r="G64" s="360">
        <v>102</v>
      </c>
      <c r="H64" s="440" t="s">
        <v>491</v>
      </c>
      <c r="I64" s="440" t="s">
        <v>491</v>
      </c>
      <c r="J64" s="440" t="s">
        <v>491</v>
      </c>
      <c r="K64" s="440" t="s">
        <v>491</v>
      </c>
    </row>
    <row r="65" spans="1:11" s="2" customFormat="1" ht="11.25">
      <c r="A65" s="226"/>
      <c r="B65" s="506"/>
      <c r="C65" s="360"/>
      <c r="D65" s="506"/>
      <c r="E65" s="360"/>
      <c r="F65" s="360"/>
      <c r="G65" s="360"/>
      <c r="H65" s="440"/>
      <c r="I65" s="440"/>
      <c r="J65" s="440"/>
      <c r="K65" s="440"/>
    </row>
    <row r="66" spans="1:11" s="2" customFormat="1" ht="11.25">
      <c r="A66" s="226"/>
      <c r="B66" s="506"/>
      <c r="C66" s="360"/>
      <c r="D66" s="506"/>
      <c r="E66" s="360"/>
      <c r="F66" s="360"/>
      <c r="G66" s="360"/>
      <c r="H66" s="440"/>
      <c r="I66" s="440"/>
      <c r="J66" s="440"/>
      <c r="K66" s="440"/>
    </row>
    <row r="67" spans="1:11" s="2" customFormat="1" ht="11.25">
      <c r="A67" s="226"/>
      <c r="B67" s="506"/>
      <c r="C67" s="360"/>
      <c r="D67" s="506"/>
      <c r="E67" s="360"/>
      <c r="F67" s="360"/>
      <c r="G67" s="360"/>
      <c r="H67" s="440"/>
      <c r="I67" s="440"/>
      <c r="J67" s="440"/>
      <c r="K67" s="440"/>
    </row>
    <row r="68" spans="1:11" s="2" customFormat="1" ht="11.25">
      <c r="A68" s="226"/>
      <c r="B68" s="506"/>
      <c r="C68" s="360"/>
      <c r="D68" s="506"/>
      <c r="E68" s="360"/>
      <c r="F68" s="360"/>
      <c r="G68" s="360"/>
      <c r="H68" s="440"/>
      <c r="I68" s="440"/>
      <c r="J68" s="440"/>
      <c r="K68" s="440"/>
    </row>
    <row r="69" spans="1:11" s="2" customFormat="1" ht="11.25">
      <c r="A69" s="226"/>
      <c r="B69" s="506"/>
      <c r="C69" s="360"/>
      <c r="D69" s="506"/>
      <c r="E69" s="360"/>
      <c r="F69" s="360"/>
      <c r="G69" s="360"/>
      <c r="H69" s="440"/>
      <c r="I69" s="440"/>
      <c r="J69" s="440"/>
      <c r="K69" s="440"/>
    </row>
    <row r="70" spans="1:11" s="2" customFormat="1" ht="11.25">
      <c r="A70" s="226"/>
      <c r="B70" s="694"/>
      <c r="C70" s="694"/>
      <c r="D70" s="694"/>
      <c r="E70" s="694"/>
      <c r="F70" s="694"/>
      <c r="G70" s="694"/>
      <c r="H70" s="694"/>
      <c r="I70" s="694"/>
      <c r="J70" s="694"/>
      <c r="K70" s="694"/>
    </row>
    <row r="71" spans="1:11" s="2" customFormat="1" ht="11.25">
      <c r="A71" s="4" t="str">
        <f>"- 56 -"</f>
        <v>- 56 -</v>
      </c>
      <c r="B71" s="130"/>
      <c r="C71" s="130"/>
      <c r="D71" s="130"/>
      <c r="E71" s="130"/>
      <c r="F71" s="130"/>
      <c r="G71" s="130"/>
      <c r="H71" s="130"/>
      <c r="I71" s="130"/>
      <c r="J71" s="130"/>
      <c r="K71" s="130"/>
    </row>
    <row r="72" spans="1:11" s="1" customFormat="1" ht="12.75">
      <c r="A72"/>
      <c r="B72" s="4"/>
      <c r="C72" s="4"/>
      <c r="D72" s="4"/>
      <c r="E72" s="4"/>
      <c r="F72" s="4"/>
      <c r="G72" s="4"/>
      <c r="H72" s="4"/>
      <c r="I72" s="4"/>
      <c r="J72" s="4"/>
      <c r="K72" s="4"/>
    </row>
    <row r="73" s="1" customFormat="1" ht="11.25"/>
    <row r="74" spans="1:11" s="1" customFormat="1" ht="12.75">
      <c r="A74" s="372" t="s">
        <v>116</v>
      </c>
      <c r="B74" s="22"/>
      <c r="C74" s="22"/>
      <c r="D74" s="22"/>
      <c r="E74" s="22"/>
      <c r="F74" s="22"/>
      <c r="G74" s="22"/>
      <c r="H74" s="22"/>
      <c r="I74" s="22"/>
      <c r="J74" s="22"/>
      <c r="K74" s="22"/>
    </row>
    <row r="75" spans="1:11" s="1" customFormat="1" ht="12.75">
      <c r="A75" s="372" t="s">
        <v>80</v>
      </c>
      <c r="B75" s="22"/>
      <c r="C75" s="22"/>
      <c r="D75" s="22"/>
      <c r="E75" s="22"/>
      <c r="F75" s="22"/>
      <c r="G75" s="22"/>
      <c r="H75" s="22"/>
      <c r="I75" s="22"/>
      <c r="J75" s="22"/>
      <c r="K75" s="22"/>
    </row>
    <row r="76" spans="1:11" s="1" customFormat="1" ht="12" thickBot="1">
      <c r="A76" s="23"/>
      <c r="B76" s="23"/>
      <c r="C76" s="23"/>
      <c r="D76" s="23"/>
      <c r="E76" s="23"/>
      <c r="F76" s="23"/>
      <c r="G76" s="23"/>
      <c r="H76" s="23"/>
      <c r="I76" s="23"/>
      <c r="J76" s="23"/>
      <c r="K76" s="23"/>
    </row>
    <row r="77" spans="1:11" s="1" customFormat="1" ht="10.5" customHeight="1">
      <c r="A77" s="24"/>
      <c r="B77" s="686"/>
      <c r="C77" s="27"/>
      <c r="D77" s="27"/>
      <c r="E77" s="27"/>
      <c r="F77" s="27"/>
      <c r="G77" s="27"/>
      <c r="H77" s="27"/>
      <c r="I77" s="41"/>
      <c r="J77" s="770" t="s">
        <v>81</v>
      </c>
      <c r="K77" s="724"/>
    </row>
    <row r="78" spans="1:11" s="1" customFormat="1" ht="10.5" customHeight="1">
      <c r="A78" s="24"/>
      <c r="B78" s="687"/>
      <c r="C78" s="126"/>
      <c r="D78" s="126"/>
      <c r="E78" s="126"/>
      <c r="F78" s="126"/>
      <c r="G78" s="126"/>
      <c r="H78" s="126"/>
      <c r="I78" s="147"/>
      <c r="J78" s="763"/>
      <c r="K78" s="726"/>
    </row>
    <row r="79" spans="1:11" s="1" customFormat="1" ht="10.5" customHeight="1">
      <c r="A79" s="24"/>
      <c r="B79" s="688"/>
      <c r="C79" s="45"/>
      <c r="D79" s="27"/>
      <c r="E79" s="27"/>
      <c r="F79" s="27"/>
      <c r="G79" s="27"/>
      <c r="H79" s="27"/>
      <c r="I79" s="144"/>
      <c r="J79" s="763"/>
      <c r="K79" s="726"/>
    </row>
    <row r="80" spans="1:11" s="1" customFormat="1" ht="10.5" customHeight="1">
      <c r="A80" s="50"/>
      <c r="B80" s="689"/>
      <c r="C80" s="695"/>
      <c r="D80" s="29"/>
      <c r="E80" s="29"/>
      <c r="F80" s="29"/>
      <c r="G80" s="29"/>
      <c r="H80" s="29"/>
      <c r="I80" s="42"/>
      <c r="J80" s="763"/>
      <c r="K80" s="726"/>
    </row>
    <row r="81" spans="1:11" s="1" customFormat="1" ht="10.5" customHeight="1">
      <c r="A81" s="50"/>
      <c r="B81" s="480"/>
      <c r="C81" s="144"/>
      <c r="D81" s="25"/>
      <c r="E81" s="27"/>
      <c r="F81" s="452" t="s">
        <v>21</v>
      </c>
      <c r="G81" s="27"/>
      <c r="H81" s="452" t="s">
        <v>22</v>
      </c>
      <c r="I81" s="144"/>
      <c r="J81" s="763"/>
      <c r="K81" s="726"/>
    </row>
    <row r="82" spans="1:11" s="1" customFormat="1" ht="10.5" customHeight="1">
      <c r="A82" s="50"/>
      <c r="B82" s="688"/>
      <c r="C82" s="175"/>
      <c r="D82" s="27"/>
      <c r="E82" s="27"/>
      <c r="F82" s="232" t="s">
        <v>23</v>
      </c>
      <c r="G82" s="27"/>
      <c r="H82" s="232" t="s">
        <v>24</v>
      </c>
      <c r="I82" s="144"/>
      <c r="J82" s="782"/>
      <c r="K82" s="748"/>
    </row>
    <row r="83" spans="1:11" s="1" customFormat="1" ht="10.5" customHeight="1">
      <c r="A83" s="24"/>
      <c r="B83" s="73" t="s">
        <v>82</v>
      </c>
      <c r="C83" s="74"/>
      <c r="D83" s="44" t="s">
        <v>859</v>
      </c>
      <c r="E83" s="46"/>
      <c r="F83" s="44" t="s">
        <v>859</v>
      </c>
      <c r="G83" s="46"/>
      <c r="H83" s="44" t="s">
        <v>859</v>
      </c>
      <c r="I83" s="74"/>
      <c r="J83" s="44" t="s">
        <v>82</v>
      </c>
      <c r="K83" s="46"/>
    </row>
    <row r="84" spans="1:11" s="1" customFormat="1" ht="10.5" customHeight="1" thickBot="1">
      <c r="A84" s="24"/>
      <c r="B84" s="690" t="s">
        <v>83</v>
      </c>
      <c r="C84" s="78"/>
      <c r="D84" s="48" t="s">
        <v>861</v>
      </c>
      <c r="E84" s="50"/>
      <c r="F84" s="48" t="s">
        <v>861</v>
      </c>
      <c r="G84" s="50"/>
      <c r="H84" s="48" t="s">
        <v>861</v>
      </c>
      <c r="I84" s="78"/>
      <c r="J84" s="48" t="s">
        <v>83</v>
      </c>
      <c r="K84" s="5"/>
    </row>
    <row r="85" spans="1:11" s="1" customFormat="1" ht="11.25">
      <c r="A85" s="34"/>
      <c r="B85" s="34"/>
      <c r="C85" s="34"/>
      <c r="D85" s="34"/>
      <c r="E85" s="34"/>
      <c r="F85" s="34"/>
      <c r="G85" s="34"/>
      <c r="H85" s="34"/>
      <c r="I85" s="34"/>
      <c r="J85" s="34"/>
      <c r="K85" s="34"/>
    </row>
    <row r="86" spans="1:11" s="1" customFormat="1" ht="12.75">
      <c r="A86" s="130" t="s">
        <v>160</v>
      </c>
      <c r="B86" s="54"/>
      <c r="C86" s="4"/>
      <c r="D86" s="4"/>
      <c r="E86" s="4"/>
      <c r="F86" s="4"/>
      <c r="G86" s="4"/>
      <c r="H86" s="4"/>
      <c r="I86" s="4"/>
      <c r="J86" s="4"/>
      <c r="K86" s="4"/>
    </row>
    <row r="87" spans="1:11" s="1" customFormat="1" ht="12.75">
      <c r="A87" s="130"/>
      <c r="B87" s="54"/>
      <c r="C87" s="4"/>
      <c r="D87" s="4"/>
      <c r="E87" s="4"/>
      <c r="F87" s="4"/>
      <c r="G87" s="4"/>
      <c r="H87" s="4"/>
      <c r="I87" s="4"/>
      <c r="J87" s="4"/>
      <c r="K87" s="4"/>
    </row>
    <row r="88" spans="1:2" s="2" customFormat="1" ht="11.25">
      <c r="A88" s="226" t="s">
        <v>84</v>
      </c>
      <c r="B88" s="696"/>
    </row>
    <row r="89" spans="1:2" s="1" customFormat="1" ht="11.25">
      <c r="A89" s="24"/>
      <c r="B89" s="688"/>
    </row>
    <row r="90" spans="1:11" s="1" customFormat="1" ht="11.25">
      <c r="A90" s="24" t="s">
        <v>117</v>
      </c>
      <c r="B90" s="697">
        <v>154</v>
      </c>
      <c r="C90" s="295">
        <v>20</v>
      </c>
      <c r="D90" s="295">
        <v>103</v>
      </c>
      <c r="E90" s="295">
        <v>14</v>
      </c>
      <c r="F90" s="295">
        <v>47</v>
      </c>
      <c r="G90" s="295">
        <v>6</v>
      </c>
      <c r="H90" s="402">
        <v>4</v>
      </c>
      <c r="I90" s="698" t="s">
        <v>491</v>
      </c>
      <c r="J90" s="402">
        <v>15</v>
      </c>
      <c r="K90" s="376" t="s">
        <v>581</v>
      </c>
    </row>
    <row r="91" spans="1:11" s="1" customFormat="1" ht="11.25">
      <c r="A91" s="24" t="s">
        <v>118</v>
      </c>
      <c r="B91" s="697">
        <v>503</v>
      </c>
      <c r="C91" s="295">
        <v>146</v>
      </c>
      <c r="D91" s="295">
        <v>334</v>
      </c>
      <c r="E91" s="295">
        <v>97</v>
      </c>
      <c r="F91" s="295">
        <v>159</v>
      </c>
      <c r="G91" s="295">
        <v>49</v>
      </c>
      <c r="H91" s="402">
        <v>10</v>
      </c>
      <c r="I91" s="698" t="s">
        <v>491</v>
      </c>
      <c r="J91" s="402">
        <v>11</v>
      </c>
      <c r="K91" s="402">
        <v>3</v>
      </c>
    </row>
    <row r="92" spans="1:11" s="1" customFormat="1" ht="11.25">
      <c r="A92" s="24" t="s">
        <v>119</v>
      </c>
      <c r="B92" s="697">
        <v>1189</v>
      </c>
      <c r="C92" s="295">
        <v>327</v>
      </c>
      <c r="D92" s="295">
        <v>945</v>
      </c>
      <c r="E92" s="295">
        <v>223</v>
      </c>
      <c r="F92" s="295">
        <v>230</v>
      </c>
      <c r="G92" s="295">
        <v>103</v>
      </c>
      <c r="H92" s="402">
        <v>14</v>
      </c>
      <c r="I92" s="698" t="s">
        <v>581</v>
      </c>
      <c r="J92" s="402">
        <v>77</v>
      </c>
      <c r="K92" s="402">
        <v>36</v>
      </c>
    </row>
    <row r="93" spans="1:11" s="1" customFormat="1" ht="11.25">
      <c r="A93" s="24" t="s">
        <v>120</v>
      </c>
      <c r="B93" s="697">
        <v>4806</v>
      </c>
      <c r="C93" s="295">
        <v>2284</v>
      </c>
      <c r="D93" s="295">
        <v>4566</v>
      </c>
      <c r="E93" s="295">
        <v>2199</v>
      </c>
      <c r="F93" s="295">
        <v>220</v>
      </c>
      <c r="G93" s="295">
        <v>82</v>
      </c>
      <c r="H93" s="402">
        <v>20</v>
      </c>
      <c r="I93" s="699">
        <v>3</v>
      </c>
      <c r="J93" s="402">
        <v>58</v>
      </c>
      <c r="K93" s="402">
        <v>23</v>
      </c>
    </row>
    <row r="94" spans="1:11" s="1" customFormat="1" ht="11.25">
      <c r="A94" s="24" t="s">
        <v>121</v>
      </c>
      <c r="B94" s="697">
        <v>35</v>
      </c>
      <c r="C94" s="295">
        <v>12</v>
      </c>
      <c r="D94" s="295">
        <v>35</v>
      </c>
      <c r="E94" s="295">
        <v>12</v>
      </c>
      <c r="F94" s="356" t="s">
        <v>491</v>
      </c>
      <c r="G94" s="356" t="s">
        <v>491</v>
      </c>
      <c r="H94" s="376" t="s">
        <v>491</v>
      </c>
      <c r="I94" s="698" t="s">
        <v>491</v>
      </c>
      <c r="J94" s="376" t="s">
        <v>491</v>
      </c>
      <c r="K94" s="376" t="s">
        <v>491</v>
      </c>
    </row>
    <row r="95" spans="1:11" s="1" customFormat="1" ht="11.25">
      <c r="A95" s="24" t="s">
        <v>91</v>
      </c>
      <c r="B95" s="697">
        <v>65</v>
      </c>
      <c r="C95" s="295">
        <v>32</v>
      </c>
      <c r="D95" s="295">
        <v>60</v>
      </c>
      <c r="E95" s="295">
        <v>28</v>
      </c>
      <c r="F95" s="295">
        <v>5</v>
      </c>
      <c r="G95" s="295">
        <v>4</v>
      </c>
      <c r="H95" s="376" t="s">
        <v>491</v>
      </c>
      <c r="I95" s="698" t="s">
        <v>491</v>
      </c>
      <c r="J95" s="376" t="s">
        <v>491</v>
      </c>
      <c r="K95" s="376" t="s">
        <v>491</v>
      </c>
    </row>
    <row r="96" spans="1:11" s="1" customFormat="1" ht="11.25">
      <c r="A96" s="24"/>
      <c r="B96" s="697"/>
      <c r="C96" s="295"/>
      <c r="D96" s="295"/>
      <c r="E96" s="295"/>
      <c r="F96" s="295"/>
      <c r="G96" s="295"/>
      <c r="H96" s="402"/>
      <c r="I96" s="699"/>
      <c r="J96" s="402"/>
      <c r="K96" s="402"/>
    </row>
    <row r="97" spans="1:11" s="2" customFormat="1" ht="11.25">
      <c r="A97" s="226" t="s">
        <v>432</v>
      </c>
      <c r="B97" s="700">
        <v>6752</v>
      </c>
      <c r="C97" s="506">
        <v>2821</v>
      </c>
      <c r="D97" s="506">
        <v>6043</v>
      </c>
      <c r="E97" s="506">
        <v>2573</v>
      </c>
      <c r="F97" s="506">
        <v>661</v>
      </c>
      <c r="G97" s="506">
        <v>244</v>
      </c>
      <c r="H97" s="360">
        <v>48</v>
      </c>
      <c r="I97" s="701">
        <v>4</v>
      </c>
      <c r="J97" s="360">
        <v>161</v>
      </c>
      <c r="K97" s="360">
        <v>63</v>
      </c>
    </row>
    <row r="98" spans="1:11" s="1" customFormat="1" ht="11.25">
      <c r="A98" s="24"/>
      <c r="B98" s="697"/>
      <c r="C98" s="295"/>
      <c r="D98" s="295"/>
      <c r="E98" s="295"/>
      <c r="F98" s="295"/>
      <c r="G98" s="295"/>
      <c r="H98" s="402"/>
      <c r="I98" s="699"/>
      <c r="J98" s="402"/>
      <c r="K98" s="402"/>
    </row>
    <row r="99" spans="1:11" s="2" customFormat="1" ht="11.25">
      <c r="A99" s="226" t="s">
        <v>92</v>
      </c>
      <c r="B99" s="697"/>
      <c r="C99" s="295"/>
      <c r="D99" s="295"/>
      <c r="E99" s="295"/>
      <c r="F99" s="295"/>
      <c r="G99" s="295"/>
      <c r="H99" s="402"/>
      <c r="I99" s="699"/>
      <c r="J99" s="402"/>
      <c r="K99" s="402"/>
    </row>
    <row r="100" spans="1:11" s="1" customFormat="1" ht="11.25">
      <c r="A100" s="24"/>
      <c r="B100" s="697"/>
      <c r="C100" s="295"/>
      <c r="D100" s="295"/>
      <c r="E100" s="295"/>
      <c r="F100" s="295"/>
      <c r="G100" s="295"/>
      <c r="H100" s="402"/>
      <c r="I100" s="699"/>
      <c r="J100" s="402"/>
      <c r="K100" s="402"/>
    </row>
    <row r="101" spans="1:11" s="1" customFormat="1" ht="11.25">
      <c r="A101" s="24" t="s">
        <v>122</v>
      </c>
      <c r="B101" s="697">
        <v>176</v>
      </c>
      <c r="C101" s="295">
        <v>71</v>
      </c>
      <c r="D101" s="356" t="s">
        <v>491</v>
      </c>
      <c r="E101" s="356" t="s">
        <v>491</v>
      </c>
      <c r="F101" s="295">
        <v>167</v>
      </c>
      <c r="G101" s="295">
        <v>68</v>
      </c>
      <c r="H101" s="402">
        <v>9</v>
      </c>
      <c r="I101" s="698" t="s">
        <v>580</v>
      </c>
      <c r="J101" s="402">
        <v>23</v>
      </c>
      <c r="K101" s="402">
        <v>9</v>
      </c>
    </row>
    <row r="102" spans="1:11" s="1" customFormat="1" ht="11.25">
      <c r="A102" s="24" t="s">
        <v>123</v>
      </c>
      <c r="B102" s="697">
        <v>3470</v>
      </c>
      <c r="C102" s="295">
        <v>1824</v>
      </c>
      <c r="D102" s="295">
        <v>2889</v>
      </c>
      <c r="E102" s="295">
        <v>1585</v>
      </c>
      <c r="F102" s="295">
        <v>526</v>
      </c>
      <c r="G102" s="295">
        <v>230</v>
      </c>
      <c r="H102" s="402">
        <v>55</v>
      </c>
      <c r="I102" s="699">
        <v>9</v>
      </c>
      <c r="J102" s="402">
        <v>121</v>
      </c>
      <c r="K102" s="402">
        <v>60</v>
      </c>
    </row>
    <row r="103" spans="1:11" s="1" customFormat="1" ht="11.25">
      <c r="A103" s="24" t="s">
        <v>124</v>
      </c>
      <c r="B103" s="697">
        <v>2630</v>
      </c>
      <c r="C103" s="295">
        <v>1389</v>
      </c>
      <c r="D103" s="295">
        <v>1542</v>
      </c>
      <c r="E103" s="295">
        <v>849</v>
      </c>
      <c r="F103" s="295">
        <v>1011</v>
      </c>
      <c r="G103" s="295">
        <v>517</v>
      </c>
      <c r="H103" s="402">
        <v>77</v>
      </c>
      <c r="I103" s="699">
        <v>23</v>
      </c>
      <c r="J103" s="402">
        <v>87</v>
      </c>
      <c r="K103" s="402">
        <v>38</v>
      </c>
    </row>
    <row r="104" spans="1:11" s="1" customFormat="1" ht="11.25">
      <c r="A104" s="24" t="s">
        <v>125</v>
      </c>
      <c r="B104" s="697">
        <v>3450</v>
      </c>
      <c r="C104" s="295">
        <v>2133</v>
      </c>
      <c r="D104" s="295">
        <v>1493</v>
      </c>
      <c r="E104" s="295">
        <v>918</v>
      </c>
      <c r="F104" s="295">
        <v>1842</v>
      </c>
      <c r="G104" s="295">
        <v>1172</v>
      </c>
      <c r="H104" s="402">
        <v>115</v>
      </c>
      <c r="I104" s="699">
        <v>43</v>
      </c>
      <c r="J104" s="402">
        <v>314</v>
      </c>
      <c r="K104" s="402">
        <v>245</v>
      </c>
    </row>
    <row r="105" spans="1:11" s="1" customFormat="1" ht="11.25">
      <c r="A105" s="24" t="s">
        <v>126</v>
      </c>
      <c r="B105" s="697">
        <v>10</v>
      </c>
      <c r="C105" s="295">
        <v>5</v>
      </c>
      <c r="D105" s="295">
        <v>10</v>
      </c>
      <c r="E105" s="295">
        <v>5</v>
      </c>
      <c r="F105" s="356" t="s">
        <v>491</v>
      </c>
      <c r="G105" s="356" t="s">
        <v>491</v>
      </c>
      <c r="H105" s="376" t="s">
        <v>491</v>
      </c>
      <c r="I105" s="698" t="s">
        <v>491</v>
      </c>
      <c r="J105" s="376" t="s">
        <v>127</v>
      </c>
      <c r="K105" s="376" t="s">
        <v>128</v>
      </c>
    </row>
    <row r="106" spans="1:11" s="1" customFormat="1" ht="11.25">
      <c r="A106" s="24" t="s">
        <v>129</v>
      </c>
      <c r="B106" s="697">
        <v>2707</v>
      </c>
      <c r="C106" s="295">
        <v>1888</v>
      </c>
      <c r="D106" s="295">
        <v>1340</v>
      </c>
      <c r="E106" s="295">
        <v>987</v>
      </c>
      <c r="F106" s="295">
        <v>1280</v>
      </c>
      <c r="G106" s="295">
        <v>880</v>
      </c>
      <c r="H106" s="402">
        <v>87</v>
      </c>
      <c r="I106" s="699">
        <v>21</v>
      </c>
      <c r="J106" s="376" t="s">
        <v>491</v>
      </c>
      <c r="K106" s="376" t="s">
        <v>491</v>
      </c>
    </row>
    <row r="107" spans="1:11" s="1" customFormat="1" ht="11.25">
      <c r="A107" s="24" t="s">
        <v>91</v>
      </c>
      <c r="B107" s="702" t="s">
        <v>580</v>
      </c>
      <c r="C107" s="356" t="s">
        <v>581</v>
      </c>
      <c r="D107" s="356" t="s">
        <v>581</v>
      </c>
      <c r="E107" s="356" t="s">
        <v>581</v>
      </c>
      <c r="F107" s="356" t="s">
        <v>608</v>
      </c>
      <c r="G107" s="356" t="s">
        <v>491</v>
      </c>
      <c r="H107" s="376" t="s">
        <v>491</v>
      </c>
      <c r="I107" s="698" t="s">
        <v>491</v>
      </c>
      <c r="J107" s="402">
        <v>88</v>
      </c>
      <c r="K107" s="402">
        <v>65</v>
      </c>
    </row>
    <row r="108" spans="1:11" s="1" customFormat="1" ht="11.25">
      <c r="A108" s="24"/>
      <c r="B108" s="697"/>
      <c r="C108" s="295"/>
      <c r="D108" s="295"/>
      <c r="E108" s="295"/>
      <c r="F108" s="295"/>
      <c r="G108" s="295"/>
      <c r="H108" s="402"/>
      <c r="I108" s="699"/>
      <c r="J108" s="402"/>
      <c r="K108" s="402"/>
    </row>
    <row r="109" spans="1:11" s="2" customFormat="1" ht="11.25">
      <c r="A109" s="226" t="s">
        <v>432</v>
      </c>
      <c r="B109" s="700">
        <v>12446</v>
      </c>
      <c r="C109" s="506">
        <v>7311</v>
      </c>
      <c r="D109" s="506">
        <v>7275</v>
      </c>
      <c r="E109" s="506">
        <v>4345</v>
      </c>
      <c r="F109" s="506">
        <v>4828</v>
      </c>
      <c r="G109" s="506">
        <v>2867</v>
      </c>
      <c r="H109" s="360">
        <v>343</v>
      </c>
      <c r="I109" s="701">
        <v>99</v>
      </c>
      <c r="J109" s="360">
        <v>748</v>
      </c>
      <c r="K109" s="360">
        <v>501</v>
      </c>
    </row>
    <row r="110" spans="1:11" s="1" customFormat="1" ht="11.25">
      <c r="A110" s="24"/>
      <c r="B110" s="697"/>
      <c r="C110" s="295"/>
      <c r="D110" s="295"/>
      <c r="E110" s="295"/>
      <c r="F110" s="295"/>
      <c r="G110" s="295"/>
      <c r="H110" s="402"/>
      <c r="I110" s="699"/>
      <c r="J110" s="402"/>
      <c r="K110" s="402"/>
    </row>
    <row r="111" spans="1:11" s="2" customFormat="1" ht="11.25">
      <c r="A111" s="226" t="s">
        <v>99</v>
      </c>
      <c r="B111" s="697"/>
      <c r="C111" s="295"/>
      <c r="D111" s="295"/>
      <c r="E111" s="295"/>
      <c r="F111" s="295"/>
      <c r="G111" s="295"/>
      <c r="H111" s="402"/>
      <c r="I111" s="699"/>
      <c r="J111" s="402"/>
      <c r="K111" s="402"/>
    </row>
    <row r="112" spans="1:11" s="1" customFormat="1" ht="11.25">
      <c r="A112" s="24"/>
      <c r="B112" s="697"/>
      <c r="C112" s="295"/>
      <c r="D112" s="295"/>
      <c r="E112" s="295"/>
      <c r="F112" s="295"/>
      <c r="G112" s="295"/>
      <c r="H112" s="402"/>
      <c r="I112" s="699"/>
      <c r="J112" s="402"/>
      <c r="K112" s="402"/>
    </row>
    <row r="113" spans="1:11" s="1" customFormat="1" ht="11.25">
      <c r="A113" s="24" t="s">
        <v>130</v>
      </c>
      <c r="B113" s="697">
        <v>975</v>
      </c>
      <c r="C113" s="295">
        <v>705</v>
      </c>
      <c r="D113" s="356" t="s">
        <v>131</v>
      </c>
      <c r="E113" s="356" t="s">
        <v>132</v>
      </c>
      <c r="F113" s="295">
        <v>846</v>
      </c>
      <c r="G113" s="295">
        <v>625</v>
      </c>
      <c r="H113" s="402">
        <v>48</v>
      </c>
      <c r="I113" s="699">
        <v>23</v>
      </c>
      <c r="J113" s="376" t="s">
        <v>133</v>
      </c>
      <c r="K113" s="376" t="s">
        <v>134</v>
      </c>
    </row>
    <row r="114" spans="1:11" s="1" customFormat="1" ht="11.25">
      <c r="A114" s="24" t="s">
        <v>135</v>
      </c>
      <c r="B114" s="697">
        <v>4137</v>
      </c>
      <c r="C114" s="295">
        <v>3285</v>
      </c>
      <c r="D114" s="295">
        <v>1133</v>
      </c>
      <c r="E114" s="295">
        <v>923</v>
      </c>
      <c r="F114" s="295">
        <v>2873</v>
      </c>
      <c r="G114" s="295">
        <v>2298</v>
      </c>
      <c r="H114" s="402">
        <v>131</v>
      </c>
      <c r="I114" s="699">
        <v>64</v>
      </c>
      <c r="J114" s="402">
        <v>126</v>
      </c>
      <c r="K114" s="402">
        <v>112</v>
      </c>
    </row>
    <row r="115" spans="1:11" s="1" customFormat="1" ht="11.25">
      <c r="A115" s="24" t="s">
        <v>136</v>
      </c>
      <c r="B115" s="697">
        <v>6337</v>
      </c>
      <c r="C115" s="295">
        <v>5454</v>
      </c>
      <c r="D115" s="295">
        <v>2727</v>
      </c>
      <c r="E115" s="295">
        <v>2492</v>
      </c>
      <c r="F115" s="295">
        <v>3432</v>
      </c>
      <c r="G115" s="295">
        <v>2823</v>
      </c>
      <c r="H115" s="402">
        <v>178</v>
      </c>
      <c r="I115" s="699">
        <v>139</v>
      </c>
      <c r="J115" s="402">
        <v>269</v>
      </c>
      <c r="K115" s="402">
        <v>248</v>
      </c>
    </row>
    <row r="116" spans="1:11" s="1" customFormat="1" ht="11.25">
      <c r="A116" s="24" t="s">
        <v>137</v>
      </c>
      <c r="B116" s="697">
        <v>4890</v>
      </c>
      <c r="C116" s="295">
        <v>3953</v>
      </c>
      <c r="D116" s="295">
        <v>2110</v>
      </c>
      <c r="E116" s="295">
        <v>1961</v>
      </c>
      <c r="F116" s="295">
        <v>2641</v>
      </c>
      <c r="G116" s="295">
        <v>1878</v>
      </c>
      <c r="H116" s="402">
        <v>139</v>
      </c>
      <c r="I116" s="699">
        <v>114</v>
      </c>
      <c r="J116" s="402">
        <v>225</v>
      </c>
      <c r="K116" s="402">
        <v>198</v>
      </c>
    </row>
    <row r="117" spans="1:11" s="1" customFormat="1" ht="11.25">
      <c r="A117" s="24" t="s">
        <v>138</v>
      </c>
      <c r="B117" s="697">
        <v>686</v>
      </c>
      <c r="C117" s="295">
        <v>449</v>
      </c>
      <c r="D117" s="295">
        <v>149</v>
      </c>
      <c r="E117" s="295">
        <v>126</v>
      </c>
      <c r="F117" s="295">
        <v>497</v>
      </c>
      <c r="G117" s="295">
        <v>289</v>
      </c>
      <c r="H117" s="402">
        <v>40</v>
      </c>
      <c r="I117" s="699">
        <v>34</v>
      </c>
      <c r="J117" s="402">
        <v>14</v>
      </c>
      <c r="K117" s="402">
        <v>10</v>
      </c>
    </row>
    <row r="118" spans="1:11" s="1" customFormat="1" ht="11.25">
      <c r="A118" s="24" t="s">
        <v>91</v>
      </c>
      <c r="B118" s="697">
        <v>1311</v>
      </c>
      <c r="C118" s="295">
        <v>969</v>
      </c>
      <c r="D118" s="295">
        <v>641</v>
      </c>
      <c r="E118" s="295">
        <v>461</v>
      </c>
      <c r="F118" s="295">
        <v>657</v>
      </c>
      <c r="G118" s="295">
        <v>497</v>
      </c>
      <c r="H118" s="402">
        <v>13</v>
      </c>
      <c r="I118" s="699">
        <v>11</v>
      </c>
      <c r="J118" s="402">
        <v>85</v>
      </c>
      <c r="K118" s="402">
        <v>64</v>
      </c>
    </row>
    <row r="119" spans="1:11" s="1" customFormat="1" ht="11.25">
      <c r="A119" s="24"/>
      <c r="B119" s="697"/>
      <c r="C119" s="295"/>
      <c r="D119" s="295"/>
      <c r="E119" s="295"/>
      <c r="F119" s="295"/>
      <c r="G119" s="295"/>
      <c r="H119" s="402"/>
      <c r="I119" s="699"/>
      <c r="J119" s="402"/>
      <c r="K119" s="402"/>
    </row>
    <row r="120" spans="1:11" s="2" customFormat="1" ht="11.25">
      <c r="A120" s="226" t="s">
        <v>432</v>
      </c>
      <c r="B120" s="700">
        <v>18336</v>
      </c>
      <c r="C120" s="506">
        <v>14815</v>
      </c>
      <c r="D120" s="506">
        <v>6841</v>
      </c>
      <c r="E120" s="506">
        <v>6020</v>
      </c>
      <c r="F120" s="506">
        <v>10946</v>
      </c>
      <c r="G120" s="506">
        <v>8410</v>
      </c>
      <c r="H120" s="360">
        <v>549</v>
      </c>
      <c r="I120" s="701">
        <v>385</v>
      </c>
      <c r="J120" s="360">
        <v>886</v>
      </c>
      <c r="K120" s="360">
        <v>781</v>
      </c>
    </row>
    <row r="121" spans="1:11" s="1" customFormat="1" ht="11.25">
      <c r="A121" s="24"/>
      <c r="B121" s="697"/>
      <c r="C121" s="295"/>
      <c r="D121" s="295"/>
      <c r="E121" s="295"/>
      <c r="F121" s="295"/>
      <c r="G121" s="295"/>
      <c r="H121" s="402"/>
      <c r="I121" s="699"/>
      <c r="J121" s="402"/>
      <c r="K121" s="402"/>
    </row>
    <row r="122" spans="1:11" s="2" customFormat="1" ht="11.25">
      <c r="A122" s="226" t="s">
        <v>106</v>
      </c>
      <c r="B122" s="697"/>
      <c r="C122" s="295"/>
      <c r="D122" s="295"/>
      <c r="E122" s="295"/>
      <c r="F122" s="295"/>
      <c r="G122" s="295"/>
      <c r="H122" s="402"/>
      <c r="I122" s="699"/>
      <c r="J122" s="402"/>
      <c r="K122" s="402"/>
    </row>
    <row r="123" spans="1:11" s="1" customFormat="1" ht="11.25">
      <c r="A123" s="24"/>
      <c r="B123" s="697"/>
      <c r="C123" s="295"/>
      <c r="D123" s="295"/>
      <c r="E123" s="295"/>
      <c r="F123" s="295"/>
      <c r="G123" s="295"/>
      <c r="H123" s="402"/>
      <c r="I123" s="699"/>
      <c r="J123" s="402"/>
      <c r="K123" s="402"/>
    </row>
    <row r="124" spans="1:11" s="1" customFormat="1" ht="11.25">
      <c r="A124" s="24" t="s">
        <v>139</v>
      </c>
      <c r="B124" s="697">
        <v>84</v>
      </c>
      <c r="C124" s="295">
        <v>49</v>
      </c>
      <c r="D124" s="356" t="s">
        <v>491</v>
      </c>
      <c r="E124" s="356" t="s">
        <v>491</v>
      </c>
      <c r="F124" s="295">
        <v>81</v>
      </c>
      <c r="G124" s="295">
        <v>47</v>
      </c>
      <c r="H124" s="376" t="s">
        <v>580</v>
      </c>
      <c r="I124" s="698" t="s">
        <v>608</v>
      </c>
      <c r="J124" s="376" t="s">
        <v>114</v>
      </c>
      <c r="K124" s="376" t="s">
        <v>884</v>
      </c>
    </row>
    <row r="125" spans="1:11" s="1" customFormat="1" ht="11.25">
      <c r="A125" s="24" t="s">
        <v>140</v>
      </c>
      <c r="B125" s="697">
        <v>164</v>
      </c>
      <c r="C125" s="295">
        <v>116</v>
      </c>
      <c r="D125" s="295">
        <v>121</v>
      </c>
      <c r="E125" s="295">
        <v>87</v>
      </c>
      <c r="F125" s="295">
        <v>43</v>
      </c>
      <c r="G125" s="295">
        <v>29</v>
      </c>
      <c r="H125" s="376" t="s">
        <v>491</v>
      </c>
      <c r="I125" s="698" t="s">
        <v>491</v>
      </c>
      <c r="J125" s="376" t="s">
        <v>580</v>
      </c>
      <c r="K125" s="376" t="s">
        <v>581</v>
      </c>
    </row>
    <row r="126" spans="1:11" s="1" customFormat="1" ht="11.25">
      <c r="A126" s="24" t="s">
        <v>141</v>
      </c>
      <c r="B126" s="697">
        <v>83</v>
      </c>
      <c r="C126" s="295">
        <v>64</v>
      </c>
      <c r="D126" s="295">
        <v>27</v>
      </c>
      <c r="E126" s="295">
        <v>20</v>
      </c>
      <c r="F126" s="295">
        <v>54</v>
      </c>
      <c r="G126" s="295">
        <v>42</v>
      </c>
      <c r="H126" s="402">
        <v>2</v>
      </c>
      <c r="I126" s="698" t="s">
        <v>608</v>
      </c>
      <c r="J126" s="402">
        <v>4</v>
      </c>
      <c r="K126" s="402">
        <v>1</v>
      </c>
    </row>
    <row r="127" spans="1:11" s="1" customFormat="1" ht="11.25">
      <c r="A127" s="24" t="s">
        <v>142</v>
      </c>
      <c r="B127" s="697">
        <v>21</v>
      </c>
      <c r="C127" s="295">
        <v>11</v>
      </c>
      <c r="D127" s="356" t="s">
        <v>491</v>
      </c>
      <c r="E127" s="356" t="s">
        <v>491</v>
      </c>
      <c r="F127" s="295">
        <v>21</v>
      </c>
      <c r="G127" s="295">
        <v>11</v>
      </c>
      <c r="H127" s="376" t="s">
        <v>491</v>
      </c>
      <c r="I127" s="698" t="s">
        <v>491</v>
      </c>
      <c r="J127" s="376" t="s">
        <v>491</v>
      </c>
      <c r="K127" s="376" t="s">
        <v>491</v>
      </c>
    </row>
    <row r="128" spans="1:11" s="1" customFormat="1" ht="11.25">
      <c r="A128" s="24" t="s">
        <v>91</v>
      </c>
      <c r="B128" s="697">
        <v>28</v>
      </c>
      <c r="C128" s="295">
        <v>25</v>
      </c>
      <c r="D128" s="356" t="s">
        <v>143</v>
      </c>
      <c r="E128" s="356" t="s">
        <v>110</v>
      </c>
      <c r="F128" s="295">
        <v>1</v>
      </c>
      <c r="G128" s="295">
        <v>1</v>
      </c>
      <c r="H128" s="376" t="s">
        <v>623</v>
      </c>
      <c r="I128" s="698" t="s">
        <v>580</v>
      </c>
      <c r="J128" s="376" t="s">
        <v>491</v>
      </c>
      <c r="K128" s="376" t="s">
        <v>491</v>
      </c>
    </row>
    <row r="129" spans="1:11" s="1" customFormat="1" ht="11.25">
      <c r="A129" s="24"/>
      <c r="B129" s="697"/>
      <c r="C129" s="295"/>
      <c r="D129" s="295"/>
      <c r="E129" s="295"/>
      <c r="F129" s="295"/>
      <c r="G129" s="295"/>
      <c r="H129" s="402"/>
      <c r="I129" s="699"/>
      <c r="J129" s="402"/>
      <c r="K129" s="402"/>
    </row>
    <row r="130" spans="1:11" s="2" customFormat="1" ht="14.25" customHeight="1">
      <c r="A130" s="118" t="s">
        <v>161</v>
      </c>
      <c r="B130" s="697">
        <v>351</v>
      </c>
      <c r="C130" s="295">
        <v>141</v>
      </c>
      <c r="D130" s="295">
        <v>144</v>
      </c>
      <c r="E130" s="295">
        <v>61</v>
      </c>
      <c r="F130" s="295">
        <v>189</v>
      </c>
      <c r="G130" s="295">
        <v>75</v>
      </c>
      <c r="H130" s="402">
        <v>18</v>
      </c>
      <c r="I130" s="699">
        <v>5</v>
      </c>
      <c r="J130" s="402">
        <v>4</v>
      </c>
      <c r="K130" s="376" t="s">
        <v>491</v>
      </c>
    </row>
    <row r="131" spans="1:11" s="2" customFormat="1" ht="11.25">
      <c r="A131" s="226"/>
      <c r="B131" s="700"/>
      <c r="C131" s="506"/>
      <c r="D131" s="506"/>
      <c r="E131" s="506"/>
      <c r="F131" s="506"/>
      <c r="G131" s="506"/>
      <c r="H131" s="360"/>
      <c r="I131" s="701"/>
      <c r="J131" s="360"/>
      <c r="K131" s="346"/>
    </row>
    <row r="132" spans="1:11" s="2" customFormat="1" ht="11.25">
      <c r="A132" s="226" t="s">
        <v>432</v>
      </c>
      <c r="B132" s="700">
        <v>731</v>
      </c>
      <c r="C132" s="506">
        <v>406</v>
      </c>
      <c r="D132" s="506">
        <v>315</v>
      </c>
      <c r="E132" s="506">
        <v>189</v>
      </c>
      <c r="F132" s="506">
        <v>389</v>
      </c>
      <c r="G132" s="506">
        <v>205</v>
      </c>
      <c r="H132" s="360">
        <v>27</v>
      </c>
      <c r="I132" s="701">
        <v>12</v>
      </c>
      <c r="J132" s="360">
        <v>20</v>
      </c>
      <c r="K132" s="346" t="s">
        <v>606</v>
      </c>
    </row>
    <row r="133" spans="1:11" s="1" customFormat="1" ht="11.25">
      <c r="A133" s="24"/>
      <c r="B133" s="697"/>
      <c r="C133" s="295"/>
      <c r="D133" s="295"/>
      <c r="E133" s="295"/>
      <c r="F133" s="295"/>
      <c r="G133" s="295"/>
      <c r="H133" s="402"/>
      <c r="I133" s="699"/>
      <c r="J133" s="402"/>
      <c r="K133" s="402"/>
    </row>
    <row r="134" spans="1:11" s="2" customFormat="1" ht="11.25">
      <c r="A134" s="226" t="s">
        <v>144</v>
      </c>
      <c r="B134" s="700">
        <v>38265</v>
      </c>
      <c r="C134" s="506">
        <v>25353</v>
      </c>
      <c r="D134" s="506">
        <v>20474</v>
      </c>
      <c r="E134" s="506">
        <v>13127</v>
      </c>
      <c r="F134" s="506">
        <v>16824</v>
      </c>
      <c r="G134" s="506">
        <v>11726</v>
      </c>
      <c r="H134" s="360">
        <v>967</v>
      </c>
      <c r="I134" s="701">
        <v>500</v>
      </c>
      <c r="J134" s="360">
        <v>1815</v>
      </c>
      <c r="K134" s="360">
        <v>1352</v>
      </c>
    </row>
    <row r="135" spans="1:11" s="2" customFormat="1" ht="11.25">
      <c r="A135" s="226" t="s">
        <v>115</v>
      </c>
      <c r="B135" s="700">
        <v>1407</v>
      </c>
      <c r="C135" s="506">
        <v>1027</v>
      </c>
      <c r="D135" s="506">
        <v>725</v>
      </c>
      <c r="E135" s="506">
        <v>511</v>
      </c>
      <c r="F135" s="506">
        <v>665</v>
      </c>
      <c r="G135" s="506">
        <v>502</v>
      </c>
      <c r="H135" s="360">
        <v>17</v>
      </c>
      <c r="I135" s="701">
        <v>14</v>
      </c>
      <c r="J135" s="360">
        <v>173</v>
      </c>
      <c r="K135" s="360">
        <v>129</v>
      </c>
    </row>
    <row r="136" spans="2:11" s="1" customFormat="1" ht="11.25">
      <c r="B136" s="527"/>
      <c r="C136" s="527"/>
      <c r="D136" s="527"/>
      <c r="E136" s="527"/>
      <c r="F136" s="527"/>
      <c r="G136" s="527"/>
      <c r="H136" s="527"/>
      <c r="I136" s="527"/>
      <c r="J136" s="527"/>
      <c r="K136" s="527"/>
    </row>
    <row r="137" spans="2:11" s="1" customFormat="1" ht="11.25">
      <c r="B137" s="527"/>
      <c r="C137" s="527"/>
      <c r="D137" s="527"/>
      <c r="E137" s="527"/>
      <c r="F137" s="527"/>
      <c r="G137" s="527"/>
      <c r="H137" s="527"/>
      <c r="I137" s="527"/>
      <c r="J137" s="527"/>
      <c r="K137" s="527"/>
    </row>
    <row r="138" spans="1:11" s="1" customFormat="1" ht="11.25">
      <c r="A138" s="1" t="s">
        <v>145</v>
      </c>
      <c r="B138" s="527"/>
      <c r="C138" s="527"/>
      <c r="D138" s="527"/>
      <c r="E138" s="527"/>
      <c r="F138" s="527"/>
      <c r="G138" s="527"/>
      <c r="H138" s="527"/>
      <c r="I138" s="527"/>
      <c r="J138" s="527"/>
      <c r="K138" s="527"/>
    </row>
    <row r="139" spans="1:11" s="1" customFormat="1" ht="11.25">
      <c r="A139" s="1" t="s">
        <v>146</v>
      </c>
      <c r="B139" s="527"/>
      <c r="C139" s="527"/>
      <c r="D139" s="527"/>
      <c r="E139" s="527"/>
      <c r="F139" s="527"/>
      <c r="G139" s="527"/>
      <c r="H139" s="527"/>
      <c r="I139" s="527"/>
      <c r="J139" s="527"/>
      <c r="K139" s="527"/>
    </row>
    <row r="140" spans="1:11" s="1" customFormat="1" ht="11.25">
      <c r="A140" s="4" t="str">
        <f>"- 57 -"</f>
        <v>- 57 -</v>
      </c>
      <c r="B140" s="703"/>
      <c r="C140" s="703"/>
      <c r="D140" s="703"/>
      <c r="E140" s="703"/>
      <c r="F140" s="703"/>
      <c r="G140" s="703"/>
      <c r="H140" s="703"/>
      <c r="I140" s="703"/>
      <c r="J140" s="703"/>
      <c r="K140" s="703"/>
    </row>
    <row r="141" s="1" customFormat="1" ht="11.25"/>
    <row r="142" s="1" customFormat="1" ht="11.25"/>
    <row r="143" spans="1:11" s="1" customFormat="1" ht="12.75">
      <c r="A143" s="372" t="s">
        <v>116</v>
      </c>
      <c r="B143" s="22"/>
      <c r="C143" s="22"/>
      <c r="D143" s="22"/>
      <c r="E143" s="22"/>
      <c r="F143" s="22"/>
      <c r="G143" s="22"/>
      <c r="H143" s="22"/>
      <c r="I143" s="22"/>
      <c r="J143" s="22"/>
      <c r="K143" s="22"/>
    </row>
    <row r="144" spans="1:11" s="1" customFormat="1" ht="12.75">
      <c r="A144" s="372" t="s">
        <v>80</v>
      </c>
      <c r="B144" s="22"/>
      <c r="C144" s="22"/>
      <c r="D144" s="22"/>
      <c r="E144" s="22"/>
      <c r="F144" s="22"/>
      <c r="G144" s="22"/>
      <c r="H144" s="22"/>
      <c r="I144" s="22"/>
      <c r="J144" s="22"/>
      <c r="K144" s="22"/>
    </row>
    <row r="145" spans="1:11" s="1" customFormat="1" ht="12" thickBot="1">
      <c r="A145" s="23"/>
      <c r="B145" s="23"/>
      <c r="C145" s="23"/>
      <c r="D145" s="23"/>
      <c r="E145" s="23"/>
      <c r="F145" s="23"/>
      <c r="G145" s="23"/>
      <c r="H145" s="23"/>
      <c r="I145" s="23"/>
      <c r="J145" s="23"/>
      <c r="K145" s="23"/>
    </row>
    <row r="146" spans="1:11" s="1" customFormat="1" ht="10.5" customHeight="1">
      <c r="A146" s="26"/>
      <c r="B146" s="27"/>
      <c r="C146" s="27"/>
      <c r="D146" s="27"/>
      <c r="E146" s="27"/>
      <c r="F146" s="27"/>
      <c r="G146" s="27"/>
      <c r="H146" s="27"/>
      <c r="I146" s="41"/>
      <c r="J146" s="770" t="s">
        <v>81</v>
      </c>
      <c r="K146" s="724"/>
    </row>
    <row r="147" spans="1:11" s="1" customFormat="1" ht="10.5" customHeight="1">
      <c r="A147" s="28"/>
      <c r="B147" s="126"/>
      <c r="C147" s="126"/>
      <c r="D147" s="126"/>
      <c r="E147" s="126"/>
      <c r="F147" s="126"/>
      <c r="G147" s="126"/>
      <c r="H147" s="126"/>
      <c r="I147" s="147"/>
      <c r="J147" s="763"/>
      <c r="K147" s="726"/>
    </row>
    <row r="148" spans="1:11" s="1" customFormat="1" ht="10.5" customHeight="1">
      <c r="A148" s="28"/>
      <c r="B148" s="24"/>
      <c r="C148" s="45"/>
      <c r="D148" s="27"/>
      <c r="E148" s="27"/>
      <c r="F148" s="27"/>
      <c r="G148" s="27"/>
      <c r="H148" s="27"/>
      <c r="I148" s="144"/>
      <c r="J148" s="763"/>
      <c r="K148" s="726"/>
    </row>
    <row r="149" spans="1:11" s="1" customFormat="1" ht="10.5" customHeight="1">
      <c r="A149" s="179"/>
      <c r="B149"/>
      <c r="C149" s="695"/>
      <c r="D149" s="180"/>
      <c r="E149" s="29"/>
      <c r="F149" s="29"/>
      <c r="G149" s="29"/>
      <c r="H149" s="29"/>
      <c r="I149" s="42"/>
      <c r="J149" s="763"/>
      <c r="K149" s="726"/>
    </row>
    <row r="150" spans="1:11" s="1" customFormat="1" ht="10.5" customHeight="1">
      <c r="A150" s="179"/>
      <c r="B150" s="4"/>
      <c r="C150" s="144"/>
      <c r="D150" s="25"/>
      <c r="E150" s="27"/>
      <c r="F150" s="452" t="s">
        <v>21</v>
      </c>
      <c r="G150" s="235"/>
      <c r="H150" s="27" t="s">
        <v>22</v>
      </c>
      <c r="I150" s="144"/>
      <c r="J150" s="763"/>
      <c r="K150" s="726"/>
    </row>
    <row r="151" spans="1:11" s="1" customFormat="1" ht="10.5" customHeight="1">
      <c r="A151" s="179"/>
      <c r="C151" s="42"/>
      <c r="D151" s="27"/>
      <c r="E151" s="27"/>
      <c r="F151" s="704" t="s">
        <v>23</v>
      </c>
      <c r="G151" s="147"/>
      <c r="H151" s="4" t="s">
        <v>24</v>
      </c>
      <c r="I151" s="144"/>
      <c r="J151" s="782"/>
      <c r="K151" s="748"/>
    </row>
    <row r="152" spans="1:11" s="1" customFormat="1" ht="10.5" customHeight="1">
      <c r="A152" s="28"/>
      <c r="B152" s="74" t="s">
        <v>82</v>
      </c>
      <c r="C152" s="46"/>
      <c r="D152" s="44" t="s">
        <v>859</v>
      </c>
      <c r="E152" s="46"/>
      <c r="F152" s="44" t="s">
        <v>859</v>
      </c>
      <c r="G152" s="46"/>
      <c r="H152" s="44" t="s">
        <v>859</v>
      </c>
      <c r="I152" s="74"/>
      <c r="J152" s="44" t="s">
        <v>82</v>
      </c>
      <c r="K152" s="46"/>
    </row>
    <row r="153" spans="1:11" s="1" customFormat="1" ht="10.5" customHeight="1" thickBot="1">
      <c r="A153" s="100"/>
      <c r="B153" s="78" t="s">
        <v>83</v>
      </c>
      <c r="C153" s="50"/>
      <c r="D153" s="48" t="s">
        <v>861</v>
      </c>
      <c r="E153" s="50"/>
      <c r="F153" s="48" t="s">
        <v>861</v>
      </c>
      <c r="G153" s="50"/>
      <c r="H153" s="48" t="s">
        <v>861</v>
      </c>
      <c r="I153" s="78"/>
      <c r="J153" s="48" t="s">
        <v>83</v>
      </c>
      <c r="K153" s="5"/>
    </row>
    <row r="154" spans="1:11" s="1" customFormat="1" ht="11.25">
      <c r="A154" s="34"/>
      <c r="B154" s="34"/>
      <c r="C154" s="34"/>
      <c r="D154" s="34"/>
      <c r="E154" s="34"/>
      <c r="F154" s="34"/>
      <c r="G154" s="34"/>
      <c r="H154" s="34"/>
      <c r="I154" s="34"/>
      <c r="J154" s="34"/>
      <c r="K154" s="34"/>
    </row>
    <row r="155" spans="1:11" s="1" customFormat="1" ht="12.75">
      <c r="A155" s="705" t="s">
        <v>431</v>
      </c>
      <c r="B155" s="54"/>
      <c r="C155" s="4"/>
      <c r="D155" s="4"/>
      <c r="E155" s="4"/>
      <c r="F155" s="4"/>
      <c r="G155" s="4"/>
      <c r="H155" s="4"/>
      <c r="I155" s="4"/>
      <c r="J155" s="4"/>
      <c r="K155" s="4"/>
    </row>
    <row r="156" spans="1:11" s="1" customFormat="1" ht="11.25">
      <c r="A156" s="95"/>
      <c r="B156" s="81"/>
      <c r="C156" s="81"/>
      <c r="D156" s="81"/>
      <c r="E156" s="81"/>
      <c r="F156" s="81"/>
      <c r="G156" s="81"/>
      <c r="H156" s="81"/>
      <c r="I156" s="81"/>
      <c r="J156" s="81"/>
      <c r="K156" s="81"/>
    </row>
    <row r="157" s="2" customFormat="1" ht="11.25">
      <c r="A157" s="35" t="s">
        <v>147</v>
      </c>
    </row>
    <row r="158" s="1" customFormat="1" ht="11.25">
      <c r="A158" s="28"/>
    </row>
    <row r="159" spans="1:11" s="1" customFormat="1" ht="11.25">
      <c r="A159" s="28" t="s">
        <v>148</v>
      </c>
      <c r="B159" s="379">
        <v>329</v>
      </c>
      <c r="C159" s="379">
        <v>8</v>
      </c>
      <c r="D159" s="379">
        <v>239</v>
      </c>
      <c r="E159" s="379">
        <v>8</v>
      </c>
      <c r="F159" s="379">
        <v>41</v>
      </c>
      <c r="G159" s="380" t="s">
        <v>491</v>
      </c>
      <c r="H159" s="402">
        <v>49</v>
      </c>
      <c r="I159" s="698" t="s">
        <v>491</v>
      </c>
      <c r="J159" s="376" t="s">
        <v>623</v>
      </c>
      <c r="K159" s="376" t="s">
        <v>491</v>
      </c>
    </row>
    <row r="160" spans="1:11" s="1" customFormat="1" ht="11.25">
      <c r="A160" s="28" t="s">
        <v>149</v>
      </c>
      <c r="B160" s="379">
        <v>688</v>
      </c>
      <c r="C160" s="379">
        <v>21</v>
      </c>
      <c r="D160" s="379">
        <v>230</v>
      </c>
      <c r="E160" s="379">
        <v>11</v>
      </c>
      <c r="F160" s="379">
        <v>145</v>
      </c>
      <c r="G160" s="379">
        <v>10</v>
      </c>
      <c r="H160" s="402">
        <v>313</v>
      </c>
      <c r="I160" s="698" t="s">
        <v>491</v>
      </c>
      <c r="J160" s="376" t="s">
        <v>150</v>
      </c>
      <c r="K160" s="376" t="s">
        <v>608</v>
      </c>
    </row>
    <row r="161" spans="1:11" s="1" customFormat="1" ht="11.25">
      <c r="A161" s="28" t="s">
        <v>151</v>
      </c>
      <c r="B161" s="379">
        <v>726</v>
      </c>
      <c r="C161" s="379">
        <v>51</v>
      </c>
      <c r="D161" s="379">
        <v>136</v>
      </c>
      <c r="E161" s="379">
        <v>19</v>
      </c>
      <c r="F161" s="379">
        <v>349</v>
      </c>
      <c r="G161" s="379">
        <v>30</v>
      </c>
      <c r="H161" s="402">
        <v>241</v>
      </c>
      <c r="I161" s="706">
        <v>2</v>
      </c>
      <c r="J161" s="707">
        <v>70</v>
      </c>
      <c r="K161" s="376" t="s">
        <v>884</v>
      </c>
    </row>
    <row r="162" spans="1:11" s="1" customFormat="1" ht="11.25">
      <c r="A162" s="28" t="s">
        <v>152</v>
      </c>
      <c r="B162" s="379">
        <v>2581</v>
      </c>
      <c r="C162" s="379">
        <v>176</v>
      </c>
      <c r="D162" s="379">
        <v>1205</v>
      </c>
      <c r="E162" s="379">
        <v>38</v>
      </c>
      <c r="F162" s="379">
        <v>1193</v>
      </c>
      <c r="G162" s="379">
        <v>138</v>
      </c>
      <c r="H162" s="402">
        <v>183</v>
      </c>
      <c r="I162" s="698" t="s">
        <v>491</v>
      </c>
      <c r="J162" s="707">
        <v>34</v>
      </c>
      <c r="K162" s="376" t="s">
        <v>153</v>
      </c>
    </row>
    <row r="163" spans="1:11" s="1" customFormat="1" ht="11.25">
      <c r="A163" s="28" t="s">
        <v>154</v>
      </c>
      <c r="B163" s="379">
        <v>2080</v>
      </c>
      <c r="C163" s="379">
        <v>164</v>
      </c>
      <c r="D163" s="379">
        <v>451</v>
      </c>
      <c r="E163" s="379">
        <v>49</v>
      </c>
      <c r="F163" s="379">
        <v>1571</v>
      </c>
      <c r="G163" s="379">
        <v>113</v>
      </c>
      <c r="H163" s="402">
        <v>58</v>
      </c>
      <c r="I163" s="706">
        <v>2</v>
      </c>
      <c r="J163" s="707">
        <v>24</v>
      </c>
      <c r="K163" s="376" t="s">
        <v>884</v>
      </c>
    </row>
    <row r="164" spans="1:11" s="1" customFormat="1" ht="11.25">
      <c r="A164" s="28" t="s">
        <v>155</v>
      </c>
      <c r="B164" s="379">
        <v>1414</v>
      </c>
      <c r="C164" s="379">
        <v>347</v>
      </c>
      <c r="D164" s="379">
        <v>451</v>
      </c>
      <c r="E164" s="379">
        <v>196</v>
      </c>
      <c r="F164" s="379">
        <v>952</v>
      </c>
      <c r="G164" s="379">
        <v>150</v>
      </c>
      <c r="H164" s="402">
        <v>11</v>
      </c>
      <c r="I164" s="706">
        <v>1</v>
      </c>
      <c r="J164" s="376" t="s">
        <v>51</v>
      </c>
      <c r="K164" s="376" t="s">
        <v>94</v>
      </c>
    </row>
    <row r="165" spans="1:11" s="1" customFormat="1" ht="11.25">
      <c r="A165" s="28" t="s">
        <v>156</v>
      </c>
      <c r="B165" s="379">
        <v>260</v>
      </c>
      <c r="C165" s="379">
        <v>143</v>
      </c>
      <c r="D165" s="379">
        <v>79</v>
      </c>
      <c r="E165" s="379">
        <v>41</v>
      </c>
      <c r="F165" s="379">
        <v>177</v>
      </c>
      <c r="G165" s="379">
        <v>100</v>
      </c>
      <c r="H165" s="402">
        <v>4</v>
      </c>
      <c r="I165" s="706">
        <v>2</v>
      </c>
      <c r="J165" s="376" t="s">
        <v>491</v>
      </c>
      <c r="K165" s="376" t="s">
        <v>491</v>
      </c>
    </row>
    <row r="166" spans="1:11" s="1" customFormat="1" ht="11.25">
      <c r="A166" s="509">
        <v>2</v>
      </c>
      <c r="B166" s="379">
        <v>380</v>
      </c>
      <c r="C166" s="379">
        <v>102</v>
      </c>
      <c r="D166" s="379">
        <v>78</v>
      </c>
      <c r="E166" s="379">
        <v>27</v>
      </c>
      <c r="F166" s="379">
        <v>301</v>
      </c>
      <c r="G166" s="379">
        <v>75</v>
      </c>
      <c r="H166" s="402">
        <v>1</v>
      </c>
      <c r="I166" s="698" t="s">
        <v>491</v>
      </c>
      <c r="J166" s="376" t="s">
        <v>491</v>
      </c>
      <c r="K166" s="376" t="s">
        <v>491</v>
      </c>
    </row>
    <row r="167" spans="1:11" s="1" customFormat="1" ht="11.25">
      <c r="A167" s="28" t="s">
        <v>157</v>
      </c>
      <c r="B167" s="379">
        <v>268</v>
      </c>
      <c r="C167" s="379">
        <v>181</v>
      </c>
      <c r="D167" s="379">
        <v>37</v>
      </c>
      <c r="E167" s="380" t="s">
        <v>916</v>
      </c>
      <c r="F167" s="379">
        <v>228</v>
      </c>
      <c r="G167" s="379">
        <v>142</v>
      </c>
      <c r="H167" s="402">
        <v>3</v>
      </c>
      <c r="I167" s="706">
        <v>2</v>
      </c>
      <c r="J167" s="707">
        <v>9</v>
      </c>
      <c r="K167" s="707">
        <v>9</v>
      </c>
    </row>
    <row r="168" spans="1:11" s="1" customFormat="1" ht="11.25">
      <c r="A168" s="28" t="s">
        <v>91</v>
      </c>
      <c r="B168" s="379">
        <v>357</v>
      </c>
      <c r="C168" s="379">
        <v>63</v>
      </c>
      <c r="D168" s="379">
        <v>167</v>
      </c>
      <c r="E168" s="379">
        <v>19</v>
      </c>
      <c r="F168" s="379">
        <v>123</v>
      </c>
      <c r="G168" s="379">
        <v>42</v>
      </c>
      <c r="H168" s="402">
        <v>67</v>
      </c>
      <c r="I168" s="706">
        <v>2</v>
      </c>
      <c r="J168" s="376" t="s">
        <v>888</v>
      </c>
      <c r="K168" s="376" t="s">
        <v>491</v>
      </c>
    </row>
    <row r="169" spans="1:11" s="1" customFormat="1" ht="11.25">
      <c r="A169" s="28"/>
      <c r="B169" s="379"/>
      <c r="C169" s="379"/>
      <c r="D169" s="379"/>
      <c r="E169" s="379"/>
      <c r="F169" s="379"/>
      <c r="G169" s="379"/>
      <c r="H169" s="402"/>
      <c r="I169" s="706"/>
      <c r="J169" s="376"/>
      <c r="K169" s="376"/>
    </row>
    <row r="170" spans="1:11" s="1" customFormat="1" ht="11.25">
      <c r="A170" s="28" t="s">
        <v>162</v>
      </c>
      <c r="B170" s="379">
        <v>30</v>
      </c>
      <c r="C170" s="379">
        <v>3</v>
      </c>
      <c r="D170" s="379">
        <v>2</v>
      </c>
      <c r="E170" s="379">
        <v>1</v>
      </c>
      <c r="F170" s="379">
        <v>14</v>
      </c>
      <c r="G170" s="379">
        <v>2</v>
      </c>
      <c r="H170" s="402">
        <v>14</v>
      </c>
      <c r="I170" s="698" t="s">
        <v>491</v>
      </c>
      <c r="J170" s="376" t="s">
        <v>491</v>
      </c>
      <c r="K170" s="376" t="s">
        <v>491</v>
      </c>
    </row>
    <row r="171" spans="1:11" s="1" customFormat="1" ht="11.25">
      <c r="A171" s="28"/>
      <c r="B171" s="379"/>
      <c r="C171" s="379"/>
      <c r="D171" s="379"/>
      <c r="E171" s="379"/>
      <c r="F171" s="379"/>
      <c r="G171" s="379"/>
      <c r="H171" s="402"/>
      <c r="I171" s="706"/>
      <c r="J171" s="707"/>
      <c r="K171" s="707"/>
    </row>
    <row r="172" spans="1:11" s="2" customFormat="1" ht="11.25">
      <c r="A172" s="35" t="s">
        <v>158</v>
      </c>
      <c r="B172" s="381">
        <v>9113</v>
      </c>
      <c r="C172" s="381">
        <v>1259</v>
      </c>
      <c r="D172" s="381">
        <v>3075</v>
      </c>
      <c r="E172" s="381">
        <v>446</v>
      </c>
      <c r="F172" s="381">
        <v>5094</v>
      </c>
      <c r="G172" s="381">
        <v>802</v>
      </c>
      <c r="H172" s="360">
        <v>944</v>
      </c>
      <c r="I172" s="708">
        <v>11</v>
      </c>
      <c r="J172" s="363">
        <v>253</v>
      </c>
      <c r="K172" s="363">
        <v>47</v>
      </c>
    </row>
    <row r="173" spans="2:11" s="1" customFormat="1" ht="11.25">
      <c r="B173" s="379"/>
      <c r="C173" s="379"/>
      <c r="D173" s="379"/>
      <c r="E173" s="379"/>
      <c r="F173" s="379"/>
      <c r="G173" s="379"/>
      <c r="H173" s="402"/>
      <c r="I173" s="706"/>
      <c r="J173" s="707"/>
      <c r="K173" s="707"/>
    </row>
    <row r="174" spans="1:11" s="1" customFormat="1" ht="12.75">
      <c r="A174" s="709" t="s">
        <v>439</v>
      </c>
      <c r="B174" s="710"/>
      <c r="C174" s="711"/>
      <c r="D174" s="711"/>
      <c r="E174" s="711"/>
      <c r="F174" s="711"/>
      <c r="G174" s="711"/>
      <c r="H174" s="712"/>
      <c r="I174" s="713"/>
      <c r="J174" s="714"/>
      <c r="K174" s="714"/>
    </row>
    <row r="175" spans="2:11" s="1" customFormat="1" ht="11.25">
      <c r="B175" s="379"/>
      <c r="C175" s="379"/>
      <c r="D175" s="379"/>
      <c r="E175" s="379"/>
      <c r="F175" s="379"/>
      <c r="G175" s="379"/>
      <c r="H175" s="402"/>
      <c r="I175" s="706"/>
      <c r="J175" s="707"/>
      <c r="K175" s="707"/>
    </row>
    <row r="176" spans="1:11" s="2" customFormat="1" ht="11.25">
      <c r="A176" s="35" t="s">
        <v>439</v>
      </c>
      <c r="B176" s="381">
        <v>72413</v>
      </c>
      <c r="C176" s="381">
        <v>37044</v>
      </c>
      <c r="D176" s="381">
        <v>45751</v>
      </c>
      <c r="E176" s="381">
        <v>22864</v>
      </c>
      <c r="F176" s="381">
        <v>24745</v>
      </c>
      <c r="G176" s="381">
        <v>13667</v>
      </c>
      <c r="H176" s="360">
        <v>1917</v>
      </c>
      <c r="I176" s="708">
        <v>513</v>
      </c>
      <c r="J176" s="360">
        <v>2120</v>
      </c>
      <c r="K176" s="360">
        <v>1414</v>
      </c>
    </row>
    <row r="177" spans="1:11" s="2" customFormat="1" ht="11.25">
      <c r="A177" s="35" t="s">
        <v>115</v>
      </c>
      <c r="B177" s="381">
        <v>3191</v>
      </c>
      <c r="C177" s="381">
        <v>1915</v>
      </c>
      <c r="D177" s="381">
        <v>2164</v>
      </c>
      <c r="E177" s="381">
        <v>1253</v>
      </c>
      <c r="F177" s="381">
        <v>943</v>
      </c>
      <c r="G177" s="381">
        <v>646</v>
      </c>
      <c r="H177" s="360">
        <v>84</v>
      </c>
      <c r="I177" s="708">
        <v>16</v>
      </c>
      <c r="J177" s="363">
        <v>179</v>
      </c>
      <c r="K177" s="360">
        <v>129</v>
      </c>
    </row>
    <row r="178" spans="1:11" s="2" customFormat="1" ht="11.25">
      <c r="A178" s="226"/>
      <c r="B178" s="381"/>
      <c r="C178" s="381"/>
      <c r="D178" s="381"/>
      <c r="E178" s="381"/>
      <c r="F178" s="381"/>
      <c r="G178" s="381"/>
      <c r="H178" s="360"/>
      <c r="I178" s="708"/>
      <c r="J178" s="363"/>
      <c r="K178" s="360"/>
    </row>
    <row r="179" spans="2:11" s="2" customFormat="1" ht="11.25">
      <c r="B179" s="527"/>
      <c r="C179" s="527"/>
      <c r="D179" s="527"/>
      <c r="E179" s="527"/>
      <c r="F179" s="527"/>
      <c r="G179" s="527"/>
      <c r="H179" s="527"/>
      <c r="I179" s="527"/>
      <c r="J179" s="527"/>
      <c r="K179" s="527"/>
    </row>
    <row r="180" spans="1:11" s="1" customFormat="1" ht="11.25">
      <c r="A180" s="1" t="s">
        <v>159</v>
      </c>
      <c r="B180" s="527"/>
      <c r="C180" s="527"/>
      <c r="D180" s="527"/>
      <c r="E180" s="527"/>
      <c r="F180" s="527"/>
      <c r="G180" s="527"/>
      <c r="H180" s="527"/>
      <c r="I180" s="527"/>
      <c r="J180" s="527"/>
      <c r="K180" s="527"/>
    </row>
    <row r="181" spans="2:11" s="1" customFormat="1" ht="11.25">
      <c r="B181" s="527"/>
      <c r="C181" s="527"/>
      <c r="D181" s="527"/>
      <c r="E181" s="527"/>
      <c r="F181" s="527"/>
      <c r="G181" s="527"/>
      <c r="H181" s="527"/>
      <c r="I181" s="527"/>
      <c r="J181" s="527" t="s">
        <v>302</v>
      </c>
      <c r="K181" s="527"/>
    </row>
    <row r="182" spans="2:11" s="1" customFormat="1" ht="11.25">
      <c r="B182" s="527"/>
      <c r="C182" s="527"/>
      <c r="D182" s="527"/>
      <c r="E182" s="527"/>
      <c r="F182" s="527"/>
      <c r="G182" s="527"/>
      <c r="H182" s="527"/>
      <c r="I182" s="527"/>
      <c r="J182" s="527"/>
      <c r="K182" s="527"/>
    </row>
    <row r="183" spans="2:11" s="1" customFormat="1" ht="11.25">
      <c r="B183" s="527"/>
      <c r="C183" s="527"/>
      <c r="D183" s="527"/>
      <c r="E183" s="527"/>
      <c r="F183" s="527"/>
      <c r="G183" s="527"/>
      <c r="H183" s="527"/>
      <c r="I183" s="527"/>
      <c r="J183" s="527"/>
      <c r="K183" s="527"/>
    </row>
    <row r="184" spans="2:11" s="1" customFormat="1" ht="11.25">
      <c r="B184" s="527"/>
      <c r="C184" s="527"/>
      <c r="D184" s="527"/>
      <c r="E184" s="527"/>
      <c r="F184" s="527"/>
      <c r="G184" s="527"/>
      <c r="H184" s="527"/>
      <c r="I184" s="527"/>
      <c r="J184" s="527"/>
      <c r="K184" s="527"/>
    </row>
    <row r="185" spans="2:11" s="1" customFormat="1" ht="11.25">
      <c r="B185" s="527"/>
      <c r="C185" s="527"/>
      <c r="D185" s="527"/>
      <c r="E185" s="527"/>
      <c r="F185" s="527"/>
      <c r="G185" s="527"/>
      <c r="H185" s="527"/>
      <c r="I185" s="527"/>
      <c r="J185" s="527"/>
      <c r="K185" s="527"/>
    </row>
    <row r="186" spans="2:11" s="1" customFormat="1" ht="11.25">
      <c r="B186" s="527"/>
      <c r="C186" s="527"/>
      <c r="D186" s="527"/>
      <c r="E186" s="527"/>
      <c r="F186" s="527"/>
      <c r="G186" s="527"/>
      <c r="H186" s="527"/>
      <c r="I186" s="527"/>
      <c r="J186" s="527"/>
      <c r="K186" s="527"/>
    </row>
    <row r="187" spans="2:11" s="1" customFormat="1" ht="11.25">
      <c r="B187" s="527"/>
      <c r="C187" s="527"/>
      <c r="D187" s="527"/>
      <c r="E187" s="527"/>
      <c r="F187" s="527"/>
      <c r="G187" s="527"/>
      <c r="H187" s="527"/>
      <c r="I187" s="527"/>
      <c r="J187" s="527"/>
      <c r="K187" s="527"/>
    </row>
    <row r="188" spans="2:11" s="1" customFormat="1" ht="11.25">
      <c r="B188" s="527"/>
      <c r="C188" s="527"/>
      <c r="D188" s="527"/>
      <c r="E188" s="527"/>
      <c r="F188" s="527"/>
      <c r="G188" s="527"/>
      <c r="H188" s="527"/>
      <c r="I188" s="527"/>
      <c r="J188" s="527"/>
      <c r="K188" s="527"/>
    </row>
    <row r="189" spans="2:11" s="1" customFormat="1" ht="11.25">
      <c r="B189" s="527"/>
      <c r="C189" s="527"/>
      <c r="D189" s="527"/>
      <c r="E189" s="527"/>
      <c r="F189" s="527"/>
      <c r="G189" s="527"/>
      <c r="H189" s="527"/>
      <c r="I189" s="527"/>
      <c r="J189" s="527"/>
      <c r="K189" s="527"/>
    </row>
    <row r="190" spans="2:11" s="1" customFormat="1" ht="11.25">
      <c r="B190" s="527"/>
      <c r="C190" s="527"/>
      <c r="D190" s="527"/>
      <c r="E190" s="527"/>
      <c r="F190" s="527"/>
      <c r="G190" s="527"/>
      <c r="H190" s="527"/>
      <c r="I190" s="527"/>
      <c r="J190" s="527"/>
      <c r="K190" s="527"/>
    </row>
    <row r="191" spans="2:11" s="1" customFormat="1" ht="11.25">
      <c r="B191" s="527"/>
      <c r="C191" s="527"/>
      <c r="D191" s="527"/>
      <c r="E191" s="527"/>
      <c r="F191" s="527"/>
      <c r="G191" s="527"/>
      <c r="H191" s="527"/>
      <c r="I191" s="527"/>
      <c r="J191" s="527"/>
      <c r="K191" s="527"/>
    </row>
    <row r="192" spans="2:11" s="1" customFormat="1" ht="11.25">
      <c r="B192" s="527"/>
      <c r="C192" s="527"/>
      <c r="D192" s="527"/>
      <c r="E192" s="527"/>
      <c r="F192" s="527"/>
      <c r="G192" s="527"/>
      <c r="H192" s="527"/>
      <c r="I192" s="527"/>
      <c r="J192" s="527"/>
      <c r="K192" s="527"/>
    </row>
    <row r="193" spans="2:11" s="1" customFormat="1" ht="11.25">
      <c r="B193" s="527"/>
      <c r="C193" s="527"/>
      <c r="D193" s="527"/>
      <c r="E193" s="527"/>
      <c r="F193" s="527"/>
      <c r="G193" s="527"/>
      <c r="H193" s="527"/>
      <c r="I193" s="527"/>
      <c r="J193" s="527"/>
      <c r="K193" s="527"/>
    </row>
    <row r="194" spans="2:11" s="1" customFormat="1" ht="11.25">
      <c r="B194" s="527"/>
      <c r="C194" s="527"/>
      <c r="D194" s="527"/>
      <c r="E194" s="527"/>
      <c r="F194" s="527"/>
      <c r="G194" s="527"/>
      <c r="H194" s="527"/>
      <c r="I194" s="527"/>
      <c r="J194" s="527"/>
      <c r="K194" s="527"/>
    </row>
    <row r="195" spans="2:11" s="1" customFormat="1" ht="11.25">
      <c r="B195" s="527"/>
      <c r="C195" s="527"/>
      <c r="D195" s="527"/>
      <c r="E195" s="527"/>
      <c r="F195" s="527"/>
      <c r="G195" s="527"/>
      <c r="H195" s="527"/>
      <c r="I195" s="527"/>
      <c r="J195" s="527"/>
      <c r="K195" s="527"/>
    </row>
    <row r="196" spans="2:11" s="1" customFormat="1" ht="11.25">
      <c r="B196" s="118"/>
      <c r="C196" s="118"/>
      <c r="D196" s="118"/>
      <c r="E196" s="118"/>
      <c r="F196" s="118"/>
      <c r="G196" s="118"/>
      <c r="H196" s="118"/>
      <c r="I196" s="118"/>
      <c r="J196" s="118"/>
      <c r="K196" s="118"/>
    </row>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sheetData>
  <mergeCells count="3">
    <mergeCell ref="J8:K13"/>
    <mergeCell ref="J77:K82"/>
    <mergeCell ref="J146:K151"/>
  </mergeCells>
  <printOptions/>
  <pageMargins left="0.3937007874015748" right="0.3937007874015748" top="0.3937007874015748" bottom="0.5905511811023623" header="0.5118110236220472" footer="0.5118110236220472"/>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dimension ref="A1:I48"/>
  <sheetViews>
    <sheetView workbookViewId="0" topLeftCell="A1">
      <selection activeCell="C20" sqref="C20"/>
    </sheetView>
  </sheetViews>
  <sheetFormatPr defaultColWidth="11.421875" defaultRowHeight="12.75"/>
  <cols>
    <col min="1" max="2" width="2.00390625" style="0" customWidth="1"/>
    <col min="3" max="3" width="34.7109375" style="0" customWidth="1"/>
    <col min="4" max="7" width="8.7109375" style="0" customWidth="1"/>
    <col min="8" max="9" width="7.7109375" style="0" customWidth="1"/>
  </cols>
  <sheetData>
    <row r="1" spans="1:9" s="1" customFormat="1" ht="9.75" customHeight="1">
      <c r="A1" s="784" t="s">
        <v>163</v>
      </c>
      <c r="B1" s="718"/>
      <c r="C1" s="718"/>
      <c r="D1" s="718"/>
      <c r="E1" s="718"/>
      <c r="F1" s="718"/>
      <c r="G1" s="718"/>
      <c r="H1" s="5"/>
      <c r="I1" s="5"/>
    </row>
    <row r="2" spans="1:9" s="1" customFormat="1" ht="9.75" customHeight="1">
      <c r="A2" s="5"/>
      <c r="B2" s="5"/>
      <c r="C2" s="5"/>
      <c r="D2" s="5"/>
      <c r="E2" s="5"/>
      <c r="F2" s="5"/>
      <c r="G2" s="5"/>
      <c r="H2" s="5"/>
      <c r="I2" s="5"/>
    </row>
    <row r="3" s="1" customFormat="1" ht="9" customHeight="1"/>
    <row r="4" spans="1:9" s="1" customFormat="1" ht="12.75">
      <c r="A4" s="783" t="s">
        <v>164</v>
      </c>
      <c r="B4" s="783"/>
      <c r="C4" s="783"/>
      <c r="D4" s="783"/>
      <c r="E4" s="783"/>
      <c r="F4" s="783"/>
      <c r="G4" s="783"/>
      <c r="H4" s="172"/>
      <c r="I4" s="15"/>
    </row>
    <row r="5" spans="1:9" s="1" customFormat="1" ht="12.75">
      <c r="A5" s="783" t="s">
        <v>573</v>
      </c>
      <c r="B5" s="783"/>
      <c r="C5" s="783"/>
      <c r="D5" s="783"/>
      <c r="E5" s="783"/>
      <c r="F5" s="783"/>
      <c r="G5" s="783"/>
      <c r="H5" s="172"/>
      <c r="I5" s="15"/>
    </row>
    <row r="6" spans="8:9" s="106" customFormat="1" ht="8.25" customHeight="1">
      <c r="H6" s="172"/>
      <c r="I6" s="172"/>
    </row>
    <row r="7" spans="1:9" s="1" customFormat="1" ht="9" customHeight="1" thickBot="1">
      <c r="A7" s="23"/>
      <c r="B7" s="23"/>
      <c r="C7" s="23"/>
      <c r="D7" s="23"/>
      <c r="E7" s="23"/>
      <c r="F7" s="23"/>
      <c r="G7" s="23"/>
      <c r="H7" s="24"/>
      <c r="I7" s="24"/>
    </row>
    <row r="8" spans="1:9" s="110" customFormat="1" ht="10.5" customHeight="1">
      <c r="A8" s="107"/>
      <c r="B8" s="107"/>
      <c r="C8" s="107"/>
      <c r="D8" s="398"/>
      <c r="E8" s="70" t="s">
        <v>574</v>
      </c>
      <c r="F8" s="715"/>
      <c r="G8" s="69"/>
      <c r="H8" s="318"/>
      <c r="I8" s="318"/>
    </row>
    <row r="9" spans="1:9" s="110" customFormat="1" ht="12.75" customHeight="1">
      <c r="A9" s="113"/>
      <c r="B9" s="113"/>
      <c r="C9" s="112" t="s">
        <v>165</v>
      </c>
      <c r="D9" s="70" t="s">
        <v>439</v>
      </c>
      <c r="E9" s="70" t="s">
        <v>166</v>
      </c>
      <c r="F9" s="70" t="s">
        <v>430</v>
      </c>
      <c r="G9" s="349" t="s">
        <v>431</v>
      </c>
      <c r="H9" s="116"/>
      <c r="I9" s="116"/>
    </row>
    <row r="10" spans="1:9" s="110" customFormat="1" ht="12.75" customHeight="1" thickBot="1">
      <c r="A10" s="107"/>
      <c r="B10" s="107"/>
      <c r="C10" s="112"/>
      <c r="D10" s="76"/>
      <c r="E10" s="76" t="s">
        <v>578</v>
      </c>
      <c r="F10" s="76"/>
      <c r="G10" s="504"/>
      <c r="H10" s="116"/>
      <c r="I10" s="116"/>
    </row>
    <row r="11" spans="1:9" s="1" customFormat="1" ht="10.5" customHeight="1">
      <c r="A11" s="34"/>
      <c r="B11" s="34"/>
      <c r="C11" s="26"/>
      <c r="D11" s="34"/>
      <c r="E11" s="34"/>
      <c r="F11" s="34"/>
      <c r="G11" s="34"/>
      <c r="H11" s="24"/>
      <c r="I11" s="24"/>
    </row>
    <row r="12" spans="1:9" s="2" customFormat="1" ht="12" customHeight="1">
      <c r="A12" s="2" t="s">
        <v>393</v>
      </c>
      <c r="C12" s="35"/>
      <c r="D12" s="83">
        <v>107274</v>
      </c>
      <c r="E12" s="83">
        <v>35364</v>
      </c>
      <c r="F12" s="83">
        <v>59108</v>
      </c>
      <c r="G12" s="83">
        <v>12802</v>
      </c>
      <c r="H12" s="83"/>
      <c r="I12" s="83"/>
    </row>
    <row r="13" spans="3:9" s="118" customFormat="1" ht="12" customHeight="1">
      <c r="C13" s="132"/>
      <c r="D13" s="119"/>
      <c r="E13" s="119"/>
      <c r="F13" s="119"/>
      <c r="G13" s="119"/>
      <c r="H13" s="119"/>
      <c r="I13" s="119"/>
    </row>
    <row r="14" spans="2:9" s="118" customFormat="1" ht="12" customHeight="1">
      <c r="B14" s="118" t="s">
        <v>172</v>
      </c>
      <c r="C14" s="132"/>
      <c r="D14" s="119">
        <v>7618</v>
      </c>
      <c r="E14" s="119">
        <v>5538</v>
      </c>
      <c r="F14" s="119">
        <v>1344</v>
      </c>
      <c r="G14" s="119">
        <v>735</v>
      </c>
      <c r="H14" s="119"/>
      <c r="I14" s="119"/>
    </row>
    <row r="15" spans="3:9" s="118" customFormat="1" ht="12" customHeight="1">
      <c r="C15" s="132"/>
      <c r="D15" s="119"/>
      <c r="E15" s="119"/>
      <c r="F15" s="119"/>
      <c r="G15" s="119"/>
      <c r="H15" s="119"/>
      <c r="I15" s="119"/>
    </row>
    <row r="16" spans="2:9" s="118" customFormat="1" ht="12" customHeight="1">
      <c r="B16" s="118" t="s">
        <v>451</v>
      </c>
      <c r="C16" s="132"/>
      <c r="D16" s="119">
        <v>89386</v>
      </c>
      <c r="E16" s="119">
        <v>29688</v>
      </c>
      <c r="F16" s="119">
        <v>50145</v>
      </c>
      <c r="G16" s="119">
        <v>9553</v>
      </c>
      <c r="H16" s="119"/>
      <c r="I16" s="119"/>
    </row>
    <row r="17" spans="3:9" s="81" customFormat="1" ht="12" customHeight="1">
      <c r="C17" s="132" t="s">
        <v>395</v>
      </c>
      <c r="D17" s="119">
        <v>58309</v>
      </c>
      <c r="E17" s="119">
        <v>26763</v>
      </c>
      <c r="F17" s="119">
        <v>28644</v>
      </c>
      <c r="G17" s="119">
        <v>2902</v>
      </c>
      <c r="H17" s="117"/>
      <c r="I17" s="117"/>
    </row>
    <row r="18" spans="1:9" s="1" customFormat="1" ht="12" customHeight="1">
      <c r="A18"/>
      <c r="B18"/>
      <c r="C18" s="28" t="s">
        <v>398</v>
      </c>
      <c r="D18" s="119">
        <v>31077</v>
      </c>
      <c r="E18" s="119">
        <v>2925</v>
      </c>
      <c r="F18" s="119">
        <v>21501</v>
      </c>
      <c r="G18" s="119">
        <v>6651</v>
      </c>
      <c r="H18" s="119"/>
      <c r="I18" s="119"/>
    </row>
    <row r="19" spans="3:9" s="96" customFormat="1" ht="12" customHeight="1">
      <c r="C19" s="121"/>
      <c r="D19" s="119"/>
      <c r="E19" s="119"/>
      <c r="F19" s="119"/>
      <c r="G19" s="119"/>
      <c r="H19" s="119"/>
      <c r="I19" s="119"/>
    </row>
    <row r="20" spans="2:9" s="1" customFormat="1" ht="12" customHeight="1">
      <c r="B20" s="1" t="s">
        <v>173</v>
      </c>
      <c r="C20" s="28"/>
      <c r="D20" s="119">
        <v>2558</v>
      </c>
      <c r="E20" s="119">
        <v>20</v>
      </c>
      <c r="F20" s="119">
        <v>1434</v>
      </c>
      <c r="G20" s="119">
        <v>1105</v>
      </c>
      <c r="H20" s="119"/>
      <c r="I20" s="119"/>
    </row>
    <row r="21" spans="3:9" s="1" customFormat="1" ht="12" customHeight="1">
      <c r="C21" s="132" t="s">
        <v>395</v>
      </c>
      <c r="D21" s="119">
        <v>319</v>
      </c>
      <c r="E21" s="119">
        <v>10</v>
      </c>
      <c r="F21" s="119">
        <v>236</v>
      </c>
      <c r="G21" s="119">
        <v>73</v>
      </c>
      <c r="H21" s="119"/>
      <c r="I21" s="119"/>
    </row>
    <row r="22" spans="3:9" s="1" customFormat="1" ht="12" customHeight="1">
      <c r="C22" s="28" t="s">
        <v>398</v>
      </c>
      <c r="D22" s="119">
        <v>2239</v>
      </c>
      <c r="E22" s="119">
        <v>10</v>
      </c>
      <c r="F22" s="119">
        <v>1198</v>
      </c>
      <c r="G22" s="119">
        <v>1032</v>
      </c>
      <c r="H22" s="119"/>
      <c r="I22" s="119"/>
    </row>
    <row r="23" spans="3:9" s="1" customFormat="1" ht="12" customHeight="1">
      <c r="C23" s="28"/>
      <c r="D23" s="119"/>
      <c r="E23" s="119"/>
      <c r="F23" s="119"/>
      <c r="G23" s="119"/>
      <c r="H23" s="119"/>
      <c r="I23" s="119"/>
    </row>
    <row r="24" spans="2:9" s="1" customFormat="1" ht="12" customHeight="1">
      <c r="B24" s="1" t="s">
        <v>174</v>
      </c>
      <c r="C24" s="28"/>
      <c r="D24" s="87">
        <v>5640</v>
      </c>
      <c r="E24" s="87">
        <v>111</v>
      </c>
      <c r="F24" s="87">
        <v>5090</v>
      </c>
      <c r="G24" s="87">
        <v>439</v>
      </c>
      <c r="H24" s="87"/>
      <c r="I24" s="87"/>
    </row>
    <row r="25" spans="3:9" s="1" customFormat="1" ht="12" customHeight="1">
      <c r="C25" s="132" t="s">
        <v>395</v>
      </c>
      <c r="D25" s="87">
        <v>4097</v>
      </c>
      <c r="E25" s="87">
        <v>111</v>
      </c>
      <c r="F25" s="87">
        <v>3637</v>
      </c>
      <c r="G25" s="87">
        <v>349</v>
      </c>
      <c r="H25" s="87"/>
      <c r="I25" s="87"/>
    </row>
    <row r="26" spans="3:9" s="1" customFormat="1" ht="12" customHeight="1">
      <c r="C26" s="28" t="s">
        <v>398</v>
      </c>
      <c r="D26" s="87">
        <v>1543</v>
      </c>
      <c r="E26" s="719" t="s">
        <v>491</v>
      </c>
      <c r="F26" s="87">
        <v>1453</v>
      </c>
      <c r="G26" s="87">
        <v>90</v>
      </c>
      <c r="H26" s="87"/>
      <c r="I26" s="87"/>
    </row>
    <row r="27" spans="3:9" s="1" customFormat="1" ht="12" customHeight="1">
      <c r="C27" s="28"/>
      <c r="D27" s="87"/>
      <c r="E27" s="87"/>
      <c r="F27" s="87"/>
      <c r="G27" s="87"/>
      <c r="H27" s="87"/>
      <c r="I27" s="87"/>
    </row>
    <row r="28" spans="2:9" s="1" customFormat="1" ht="12" customHeight="1">
      <c r="B28" s="1" t="s">
        <v>400</v>
      </c>
      <c r="C28" s="28"/>
      <c r="D28" s="87">
        <v>2072</v>
      </c>
      <c r="E28" s="87">
        <v>7</v>
      </c>
      <c r="F28" s="87">
        <v>1095</v>
      </c>
      <c r="G28" s="87">
        <v>970</v>
      </c>
      <c r="H28" s="87"/>
      <c r="I28" s="87"/>
    </row>
    <row r="29" spans="3:9" s="1" customFormat="1" ht="12" customHeight="1">
      <c r="C29" s="28"/>
      <c r="D29" s="119"/>
      <c r="E29" s="719"/>
      <c r="F29" s="119"/>
      <c r="G29" s="119"/>
      <c r="H29" s="119"/>
      <c r="I29" s="119"/>
    </row>
    <row r="30" spans="3:9" s="1" customFormat="1" ht="12" customHeight="1">
      <c r="C30" s="28"/>
      <c r="D30" s="87"/>
      <c r="E30" s="87"/>
      <c r="F30" s="87"/>
      <c r="G30" s="87"/>
      <c r="H30" s="87"/>
      <c r="I30" s="87"/>
    </row>
    <row r="31" spans="1:9" s="2" customFormat="1" ht="12" customHeight="1">
      <c r="A31" s="2" t="s">
        <v>402</v>
      </c>
      <c r="C31" s="35"/>
      <c r="D31" s="83">
        <v>11168</v>
      </c>
      <c r="E31" s="83">
        <v>937</v>
      </c>
      <c r="F31" s="83">
        <v>9837</v>
      </c>
      <c r="G31" s="83">
        <v>394</v>
      </c>
      <c r="H31" s="83"/>
      <c r="I31" s="83"/>
    </row>
    <row r="32" spans="3:9" s="1" customFormat="1" ht="12" customHeight="1">
      <c r="C32" s="28"/>
      <c r="G32" s="87"/>
      <c r="H32" s="87"/>
      <c r="I32" s="87"/>
    </row>
    <row r="33" spans="1:9" s="1" customFormat="1" ht="12" customHeight="1">
      <c r="A33" s="301"/>
      <c r="B33" s="28" t="s">
        <v>394</v>
      </c>
      <c r="C33" s="28"/>
      <c r="D33" s="119">
        <v>6822</v>
      </c>
      <c r="E33" s="87">
        <v>882</v>
      </c>
      <c r="F33" s="119">
        <v>5808</v>
      </c>
      <c r="G33" s="119">
        <v>132</v>
      </c>
      <c r="H33" s="119"/>
      <c r="I33" s="119"/>
    </row>
    <row r="34" spans="1:9" s="1" customFormat="1" ht="12" customHeight="1">
      <c r="A34" s="301"/>
      <c r="B34" s="301"/>
      <c r="C34" s="28"/>
      <c r="D34" s="119"/>
      <c r="E34" s="196"/>
      <c r="F34" s="119"/>
      <c r="G34" s="119"/>
      <c r="H34" s="119"/>
      <c r="I34" s="119"/>
    </row>
    <row r="35" spans="1:9" s="1" customFormat="1" ht="12" customHeight="1">
      <c r="A35" s="301"/>
      <c r="B35" s="28" t="s">
        <v>395</v>
      </c>
      <c r="C35" s="28"/>
      <c r="D35" s="119">
        <v>4346</v>
      </c>
      <c r="E35" s="119">
        <v>55</v>
      </c>
      <c r="F35" s="119">
        <v>4029</v>
      </c>
      <c r="G35" s="119">
        <v>262</v>
      </c>
      <c r="H35" s="119"/>
      <c r="I35" s="119"/>
    </row>
    <row r="36" spans="3:9" s="1" customFormat="1" ht="12" customHeight="1">
      <c r="C36" s="28" t="s">
        <v>167</v>
      </c>
      <c r="D36" s="119">
        <v>3652</v>
      </c>
      <c r="E36" s="119">
        <v>49</v>
      </c>
      <c r="F36" s="119">
        <v>3593</v>
      </c>
      <c r="G36" s="119">
        <v>10</v>
      </c>
      <c r="H36" s="119"/>
      <c r="I36" s="119"/>
    </row>
    <row r="37" spans="3:9" s="1" customFormat="1" ht="12" customHeight="1">
      <c r="C37" s="28" t="s">
        <v>168</v>
      </c>
      <c r="D37" s="119"/>
      <c r="E37" s="119"/>
      <c r="F37" s="119"/>
      <c r="G37" s="119"/>
      <c r="H37" s="119"/>
      <c r="I37" s="119"/>
    </row>
    <row r="38" spans="3:9" s="1" customFormat="1" ht="12" customHeight="1">
      <c r="C38" s="28" t="s">
        <v>169</v>
      </c>
      <c r="D38" s="87">
        <v>694</v>
      </c>
      <c r="E38" s="87">
        <v>7</v>
      </c>
      <c r="F38" s="87">
        <v>436</v>
      </c>
      <c r="G38" s="87">
        <v>252</v>
      </c>
      <c r="H38" s="119"/>
      <c r="I38" s="119"/>
    </row>
    <row r="39" spans="3:9" s="1" customFormat="1" ht="12" customHeight="1">
      <c r="C39" s="720"/>
      <c r="D39" s="87"/>
      <c r="E39" s="87"/>
      <c r="F39" s="87"/>
      <c r="G39" s="87"/>
      <c r="H39" s="119"/>
      <c r="I39" s="119"/>
    </row>
    <row r="40" spans="4:9" s="1" customFormat="1" ht="9.75" customHeight="1">
      <c r="D40" s="122"/>
      <c r="E40" s="122"/>
      <c r="F40" s="122"/>
      <c r="G40" s="122"/>
      <c r="H40" s="117"/>
      <c r="I40" s="117"/>
    </row>
    <row r="41" spans="4:9" s="96" customFormat="1" ht="12.75">
      <c r="D41" s="122"/>
      <c r="E41" s="122"/>
      <c r="F41" s="122"/>
      <c r="G41" s="122"/>
      <c r="H41" s="122"/>
      <c r="I41" s="122"/>
    </row>
    <row r="42" spans="1:9" s="96" customFormat="1" ht="12.75">
      <c r="A42" s="24" t="s">
        <v>170</v>
      </c>
      <c r="B42" s="24"/>
      <c r="D42" s="122"/>
      <c r="E42" s="122"/>
      <c r="F42" s="122"/>
      <c r="G42" s="122"/>
      <c r="H42" s="122"/>
      <c r="I42" s="122"/>
    </row>
    <row r="43" spans="1:9" s="96" customFormat="1" ht="12.75">
      <c r="A43" s="24" t="s">
        <v>171</v>
      </c>
      <c r="B43" s="24"/>
      <c r="D43" s="122"/>
      <c r="E43" s="122"/>
      <c r="F43" s="122"/>
      <c r="G43" s="122"/>
      <c r="H43" s="122"/>
      <c r="I43" s="122"/>
    </row>
    <row r="44" spans="4:9" s="96" customFormat="1" ht="12.75">
      <c r="D44" s="122"/>
      <c r="E44" s="122"/>
      <c r="F44" s="122"/>
      <c r="G44" s="122"/>
      <c r="H44" s="122"/>
      <c r="I44" s="122"/>
    </row>
    <row r="45" spans="4:9" s="96" customFormat="1" ht="12.75">
      <c r="D45" s="122"/>
      <c r="E45" s="122"/>
      <c r="F45" s="122"/>
      <c r="G45" s="122"/>
      <c r="H45" s="122"/>
      <c r="I45" s="122"/>
    </row>
    <row r="46" spans="4:9" s="96" customFormat="1" ht="12.75">
      <c r="D46" s="122"/>
      <c r="E46" s="122"/>
      <c r="F46" s="122"/>
      <c r="G46" s="122"/>
      <c r="H46" s="122"/>
      <c r="I46" s="122"/>
    </row>
    <row r="47" spans="4:9" s="96" customFormat="1" ht="12.75">
      <c r="D47" s="122"/>
      <c r="E47" s="122"/>
      <c r="F47" s="122"/>
      <c r="G47" s="122"/>
      <c r="H47" s="122"/>
      <c r="I47" s="122"/>
    </row>
    <row r="48" spans="4:9" s="96" customFormat="1" ht="12.75">
      <c r="D48" s="122"/>
      <c r="E48" s="122"/>
      <c r="F48" s="122"/>
      <c r="G48" s="122"/>
      <c r="H48" s="122"/>
      <c r="I48" s="122"/>
    </row>
    <row r="49" s="96" customFormat="1" ht="12.75"/>
    <row r="50" s="96" customFormat="1" ht="12.75"/>
    <row r="51" s="96" customFormat="1" ht="12.75"/>
    <row r="52" s="96" customFormat="1" ht="12.75"/>
    <row r="53" s="96" customFormat="1" ht="12.75"/>
    <row r="54" s="96" customFormat="1" ht="12.75"/>
    <row r="55" s="96" customFormat="1" ht="12.75"/>
    <row r="56" s="96" customFormat="1" ht="12.75"/>
    <row r="57" s="96" customFormat="1" ht="12.75"/>
    <row r="58" s="96" customFormat="1" ht="12.75"/>
    <row r="59" s="96" customFormat="1" ht="12.75"/>
    <row r="60" s="96" customFormat="1" ht="12.75"/>
    <row r="61" s="96" customFormat="1" ht="12.75"/>
    <row r="62" s="96" customFormat="1" ht="12.75"/>
    <row r="63" s="96" customFormat="1" ht="12.75"/>
    <row r="64" s="96" customFormat="1" ht="12.75"/>
    <row r="65" s="96" customFormat="1" ht="12.75"/>
    <row r="66" s="96" customFormat="1" ht="12.75"/>
    <row r="67" s="96" customFormat="1" ht="12.75"/>
    <row r="68" s="96" customFormat="1" ht="12.75"/>
    <row r="69" s="96" customFormat="1" ht="12.75"/>
    <row r="70" s="96" customFormat="1" ht="12.75"/>
    <row r="71" s="96" customFormat="1" ht="12.75"/>
    <row r="72" s="96" customFormat="1" ht="12.75"/>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sheetData>
  <mergeCells count="3">
    <mergeCell ref="A4:G4"/>
    <mergeCell ref="A5:G5"/>
    <mergeCell ref="A1:G1"/>
  </mergeCells>
  <printOptions/>
  <pageMargins left="1.1811023622047245" right="1.1811023622047245" top="0.984251968503937" bottom="0.98425196850393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M77"/>
  <sheetViews>
    <sheetView workbookViewId="0" topLeftCell="A1">
      <selection activeCell="C7" sqref="C7"/>
    </sheetView>
  </sheetViews>
  <sheetFormatPr defaultColWidth="11.421875" defaultRowHeight="12.75"/>
  <cols>
    <col min="1" max="1" width="6.28125" style="0" customWidth="1"/>
    <col min="2" max="2" width="3.00390625" style="0" customWidth="1"/>
    <col min="3" max="3" width="33.421875" style="0" customWidth="1"/>
    <col min="4" max="4" width="3.00390625" style="0" customWidth="1"/>
    <col min="5" max="8" width="8.7109375" style="0" customWidth="1"/>
    <col min="9" max="11" width="7.7109375" style="0" customWidth="1"/>
  </cols>
  <sheetData>
    <row r="1" spans="1:10" ht="12.75">
      <c r="A1" s="784" t="s">
        <v>175</v>
      </c>
      <c r="B1" s="718"/>
      <c r="C1" s="718"/>
      <c r="D1" s="718"/>
      <c r="E1" s="718"/>
      <c r="F1" s="718"/>
      <c r="G1" s="718"/>
      <c r="H1" s="718"/>
      <c r="I1" s="5"/>
      <c r="J1" s="5"/>
    </row>
    <row r="2" spans="1:10" ht="7.5" customHeight="1">
      <c r="A2" s="1"/>
      <c r="B2" s="1"/>
      <c r="C2" s="1"/>
      <c r="D2" s="1"/>
      <c r="E2" s="1"/>
      <c r="F2" s="1"/>
      <c r="G2" s="1"/>
      <c r="H2" s="1"/>
      <c r="I2" s="1"/>
      <c r="J2" s="1"/>
    </row>
    <row r="3" spans="1:10" ht="7.5" customHeight="1">
      <c r="A3" s="1"/>
      <c r="B3" s="1"/>
      <c r="C3" s="1"/>
      <c r="D3" s="1"/>
      <c r="E3" s="1"/>
      <c r="F3" s="1"/>
      <c r="G3" s="1"/>
      <c r="H3" s="1"/>
      <c r="I3" s="1"/>
      <c r="J3" s="1"/>
    </row>
    <row r="4" spans="1:10" ht="12.75">
      <c r="A4" s="783" t="s">
        <v>176</v>
      </c>
      <c r="B4" s="783"/>
      <c r="C4" s="783"/>
      <c r="D4" s="783"/>
      <c r="E4" s="783"/>
      <c r="F4" s="783"/>
      <c r="G4" s="783"/>
      <c r="H4" s="783"/>
      <c r="I4" s="15"/>
      <c r="J4" s="15"/>
    </row>
    <row r="5" spans="1:10" ht="12.75">
      <c r="A5" s="783" t="s">
        <v>177</v>
      </c>
      <c r="B5" s="783"/>
      <c r="C5" s="783"/>
      <c r="D5" s="783"/>
      <c r="E5" s="783"/>
      <c r="F5" s="783"/>
      <c r="G5" s="783"/>
      <c r="H5" s="783"/>
      <c r="I5" s="15"/>
      <c r="J5" s="15"/>
    </row>
    <row r="6" spans="1:10" ht="7.5" customHeight="1">
      <c r="A6" s="1"/>
      <c r="B6" s="1"/>
      <c r="C6" s="1"/>
      <c r="D6" s="1"/>
      <c r="E6" s="1"/>
      <c r="F6" s="1"/>
      <c r="G6" s="1"/>
      <c r="H6" s="1"/>
      <c r="I6" s="1"/>
      <c r="J6" s="1"/>
    </row>
    <row r="7" spans="1:11" ht="7.5" customHeight="1" thickBot="1">
      <c r="A7" s="23"/>
      <c r="B7" s="23"/>
      <c r="C7" s="23"/>
      <c r="D7" s="23"/>
      <c r="E7" s="23"/>
      <c r="F7" s="23"/>
      <c r="G7" s="23"/>
      <c r="H7" s="23"/>
      <c r="I7" s="24"/>
      <c r="J7" s="24"/>
      <c r="K7" s="25"/>
    </row>
    <row r="8" spans="1:8" ht="12.75">
      <c r="A8" s="143"/>
      <c r="B8" s="27" t="s">
        <v>442</v>
      </c>
      <c r="C8" s="27"/>
      <c r="D8" s="68"/>
      <c r="E8" s="204"/>
      <c r="F8" s="204" t="s">
        <v>424</v>
      </c>
      <c r="G8" s="204" t="s">
        <v>178</v>
      </c>
      <c r="H8" s="15"/>
    </row>
    <row r="9" spans="1:8" ht="12" customHeight="1">
      <c r="A9" s="175"/>
      <c r="B9" s="72" t="s">
        <v>443</v>
      </c>
      <c r="C9" s="4"/>
      <c r="D9" s="71"/>
      <c r="E9" s="178" t="s">
        <v>439</v>
      </c>
      <c r="F9" s="178" t="s">
        <v>179</v>
      </c>
      <c r="G9" s="148" t="s">
        <v>180</v>
      </c>
      <c r="H9" s="236" t="s">
        <v>431</v>
      </c>
    </row>
    <row r="10" spans="1:10" ht="11.25" customHeight="1" thickBot="1">
      <c r="A10" s="175"/>
      <c r="B10" s="27" t="s">
        <v>447</v>
      </c>
      <c r="C10" s="27"/>
      <c r="D10" s="77"/>
      <c r="E10" s="78"/>
      <c r="F10" s="78" t="s">
        <v>429</v>
      </c>
      <c r="G10" s="48"/>
      <c r="H10" s="721"/>
      <c r="I10" s="25"/>
      <c r="J10" s="25"/>
    </row>
    <row r="11" spans="1:10" ht="7.5" customHeight="1">
      <c r="A11" s="79"/>
      <c r="B11" s="34"/>
      <c r="C11" s="34"/>
      <c r="D11" s="28"/>
      <c r="E11" s="34"/>
      <c r="F11" s="34"/>
      <c r="G11" s="34"/>
      <c r="H11" s="34"/>
      <c r="I11" s="24"/>
      <c r="J11" s="24"/>
    </row>
    <row r="12" spans="1:10" ht="10.5" customHeight="1">
      <c r="A12" s="80" t="s">
        <v>450</v>
      </c>
      <c r="B12" s="81" t="s">
        <v>451</v>
      </c>
      <c r="C12" s="81"/>
      <c r="D12" s="82" t="s">
        <v>452</v>
      </c>
      <c r="E12" s="83">
        <v>58308</v>
      </c>
      <c r="F12" s="83">
        <v>26762</v>
      </c>
      <c r="G12" s="83">
        <v>28644</v>
      </c>
      <c r="H12" s="83">
        <v>2902</v>
      </c>
      <c r="I12" s="83"/>
      <c r="J12" s="83"/>
    </row>
    <row r="13" spans="1:10" ht="10.5" customHeight="1">
      <c r="A13" s="80"/>
      <c r="B13" s="81"/>
      <c r="C13" s="81"/>
      <c r="D13" s="82" t="s">
        <v>453</v>
      </c>
      <c r="E13" s="83">
        <v>33694</v>
      </c>
      <c r="F13" s="83">
        <v>13257</v>
      </c>
      <c r="G13" s="83">
        <v>20056</v>
      </c>
      <c r="H13" s="83">
        <v>382</v>
      </c>
      <c r="I13" s="83"/>
      <c r="J13" s="83"/>
    </row>
    <row r="14" spans="1:10" ht="7.5" customHeight="1">
      <c r="A14" s="85"/>
      <c r="B14" s="1"/>
      <c r="C14" s="1"/>
      <c r="D14" s="28"/>
      <c r="E14" s="83"/>
      <c r="F14" s="83"/>
      <c r="G14" s="83"/>
      <c r="H14" s="83"/>
      <c r="I14" s="83"/>
      <c r="J14" s="83"/>
    </row>
    <row r="15" spans="1:10" ht="10.5" customHeight="1">
      <c r="A15" s="80">
        <v>0</v>
      </c>
      <c r="B15" s="81" t="s">
        <v>454</v>
      </c>
      <c r="C15" s="81"/>
      <c r="D15" s="82" t="s">
        <v>452</v>
      </c>
      <c r="E15" s="83">
        <v>20678</v>
      </c>
      <c r="F15" s="83">
        <v>15275</v>
      </c>
      <c r="G15" s="83">
        <v>4825</v>
      </c>
      <c r="H15" s="83">
        <v>579</v>
      </c>
      <c r="I15" s="83"/>
      <c r="J15" s="83"/>
    </row>
    <row r="16" spans="1:13" ht="10.5" customHeight="1">
      <c r="A16" s="80"/>
      <c r="B16" s="81"/>
      <c r="C16" s="81"/>
      <c r="D16" s="82" t="s">
        <v>453</v>
      </c>
      <c r="E16" s="83">
        <v>9989</v>
      </c>
      <c r="F16" s="83">
        <v>6104</v>
      </c>
      <c r="G16" s="83">
        <v>3749</v>
      </c>
      <c r="H16" s="83">
        <v>136</v>
      </c>
      <c r="I16" s="83"/>
      <c r="J16" s="83"/>
      <c r="K16" s="39"/>
      <c r="L16" s="39"/>
      <c r="M16" s="86"/>
    </row>
    <row r="17" spans="1:10" ht="9" customHeight="1">
      <c r="A17" s="85"/>
      <c r="B17" s="1" t="s">
        <v>455</v>
      </c>
      <c r="C17" s="1"/>
      <c r="D17" s="28"/>
      <c r="E17" s="98"/>
      <c r="F17" s="98"/>
      <c r="G17" s="98"/>
      <c r="H17" s="1"/>
      <c r="I17" s="1"/>
      <c r="J17" s="1"/>
    </row>
    <row r="18" spans="1:13" ht="9.75" customHeight="1">
      <c r="A18" s="85" t="str">
        <f>"01, 06"</f>
        <v>01, 06</v>
      </c>
      <c r="B18" s="1" t="s">
        <v>456</v>
      </c>
      <c r="C18" s="1"/>
      <c r="D18" s="28" t="s">
        <v>452</v>
      </c>
      <c r="E18" s="87">
        <v>8000</v>
      </c>
      <c r="F18" s="87">
        <v>4707</v>
      </c>
      <c r="G18" s="87">
        <v>3075</v>
      </c>
      <c r="H18" s="87">
        <v>219</v>
      </c>
      <c r="I18" s="87"/>
      <c r="J18" s="87"/>
      <c r="K18" s="39"/>
      <c r="L18" s="39"/>
      <c r="M18" s="86"/>
    </row>
    <row r="19" spans="1:13" ht="9.75" customHeight="1">
      <c r="A19" s="85"/>
      <c r="B19" s="1" t="s">
        <v>457</v>
      </c>
      <c r="D19" s="28" t="s">
        <v>453</v>
      </c>
      <c r="E19" s="87">
        <v>5334</v>
      </c>
      <c r="F19" s="87">
        <v>2977</v>
      </c>
      <c r="G19" s="87">
        <v>2319</v>
      </c>
      <c r="H19" s="87">
        <v>38</v>
      </c>
      <c r="I19" s="87"/>
      <c r="J19" s="87"/>
      <c r="K19" s="88"/>
      <c r="L19" s="88"/>
      <c r="M19" s="86"/>
    </row>
    <row r="20" spans="1:13" ht="7.5" customHeight="1">
      <c r="A20" s="85"/>
      <c r="B20" s="1"/>
      <c r="C20" s="1"/>
      <c r="D20" s="28"/>
      <c r="E20" s="87"/>
      <c r="F20" s="87"/>
      <c r="G20" s="87"/>
      <c r="H20" s="87"/>
      <c r="I20" s="87"/>
      <c r="J20" s="87"/>
      <c r="K20" s="39"/>
      <c r="L20" s="39"/>
      <c r="M20" s="86"/>
    </row>
    <row r="21" spans="1:10" ht="10.5" customHeight="1">
      <c r="A21" s="85" t="str">
        <f>"04"</f>
        <v>04</v>
      </c>
      <c r="B21" s="1" t="s">
        <v>181</v>
      </c>
      <c r="D21" s="28" t="s">
        <v>452</v>
      </c>
      <c r="E21" s="87">
        <v>8009</v>
      </c>
      <c r="F21" s="87">
        <v>6908</v>
      </c>
      <c r="G21" s="87">
        <v>781</v>
      </c>
      <c r="H21" s="87">
        <v>319</v>
      </c>
      <c r="I21" s="87"/>
      <c r="J21" s="87"/>
    </row>
    <row r="22" spans="1:10" ht="10.5" customHeight="1">
      <c r="A22" s="85"/>
      <c r="B22" s="1"/>
      <c r="C22" s="1"/>
      <c r="D22" s="28" t="s">
        <v>453</v>
      </c>
      <c r="E22" s="87">
        <v>1887</v>
      </c>
      <c r="F22" s="87">
        <v>1252</v>
      </c>
      <c r="G22" s="87">
        <v>555</v>
      </c>
      <c r="H22" s="87">
        <v>81</v>
      </c>
      <c r="I22" s="87"/>
      <c r="J22" s="87"/>
    </row>
    <row r="23" spans="1:10" ht="7.5" customHeight="1">
      <c r="A23" s="85"/>
      <c r="B23" s="1"/>
      <c r="C23" s="1"/>
      <c r="D23" s="28"/>
      <c r="E23" s="87"/>
      <c r="F23" s="87"/>
      <c r="G23" s="87"/>
      <c r="H23" s="87"/>
      <c r="I23" s="87"/>
      <c r="J23" s="87"/>
    </row>
    <row r="24" spans="1:10" ht="10.5" customHeight="1">
      <c r="A24" s="85" t="str">
        <f>"05"</f>
        <v>05</v>
      </c>
      <c r="B24" s="1" t="s">
        <v>459</v>
      </c>
      <c r="D24" s="28" t="s">
        <v>452</v>
      </c>
      <c r="E24" s="87">
        <v>4670</v>
      </c>
      <c r="F24" s="87">
        <v>3660</v>
      </c>
      <c r="G24" s="87">
        <v>969</v>
      </c>
      <c r="H24" s="87">
        <v>41</v>
      </c>
      <c r="I24" s="87"/>
      <c r="J24" s="87"/>
    </row>
    <row r="25" spans="1:10" ht="10.5" customHeight="1">
      <c r="A25" s="85"/>
      <c r="B25" s="1"/>
      <c r="C25" s="1"/>
      <c r="D25" s="28" t="s">
        <v>453</v>
      </c>
      <c r="E25" s="87">
        <v>2768</v>
      </c>
      <c r="F25" s="87">
        <v>1875</v>
      </c>
      <c r="G25" s="87">
        <v>875</v>
      </c>
      <c r="H25" s="87">
        <v>17</v>
      </c>
      <c r="I25" s="87"/>
      <c r="J25" s="87"/>
    </row>
    <row r="26" spans="1:10" ht="6.75" customHeight="1">
      <c r="A26" s="85"/>
      <c r="B26" s="1"/>
      <c r="C26" s="1"/>
      <c r="D26" s="28"/>
      <c r="E26" s="98"/>
      <c r="F26" s="98"/>
      <c r="G26" s="98"/>
      <c r="H26" s="1"/>
      <c r="I26" s="1"/>
      <c r="J26" s="1"/>
    </row>
    <row r="27" spans="1:13" ht="10.5" customHeight="1">
      <c r="A27" s="80">
        <v>1</v>
      </c>
      <c r="B27" s="81" t="s">
        <v>460</v>
      </c>
      <c r="C27" s="81"/>
      <c r="D27" s="82" t="s">
        <v>452</v>
      </c>
      <c r="E27" s="83">
        <v>30820</v>
      </c>
      <c r="F27" s="83">
        <v>9712</v>
      </c>
      <c r="G27" s="83">
        <v>20482</v>
      </c>
      <c r="H27" s="83">
        <v>626</v>
      </c>
      <c r="I27" s="83"/>
      <c r="J27" s="83"/>
      <c r="K27" s="39"/>
      <c r="L27" s="39"/>
      <c r="M27" s="86"/>
    </row>
    <row r="28" spans="1:10" ht="10.5" customHeight="1">
      <c r="A28" s="80"/>
      <c r="B28" s="81" t="s">
        <v>461</v>
      </c>
      <c r="C28" s="81"/>
      <c r="D28" s="82" t="s">
        <v>453</v>
      </c>
      <c r="E28" s="83">
        <v>20791</v>
      </c>
      <c r="F28" s="83">
        <v>6510</v>
      </c>
      <c r="G28" s="83">
        <v>14124</v>
      </c>
      <c r="H28" s="83">
        <v>157</v>
      </c>
      <c r="I28" s="83"/>
      <c r="J28" s="83"/>
    </row>
    <row r="29" spans="1:13" ht="9" customHeight="1">
      <c r="A29" s="85"/>
      <c r="B29" s="1" t="s">
        <v>462</v>
      </c>
      <c r="C29" s="1"/>
      <c r="D29" s="28"/>
      <c r="E29" s="98"/>
      <c r="F29" s="98"/>
      <c r="G29" s="98"/>
      <c r="H29" s="1"/>
      <c r="I29" s="1"/>
      <c r="J29" s="1"/>
      <c r="K29" s="90"/>
      <c r="L29" s="90"/>
      <c r="M29" s="90"/>
    </row>
    <row r="30" spans="1:10" ht="12.75" customHeight="1">
      <c r="A30" s="85" t="s">
        <v>463</v>
      </c>
      <c r="B30" s="21" t="s">
        <v>487</v>
      </c>
      <c r="C30" s="21"/>
      <c r="D30" s="28" t="s">
        <v>452</v>
      </c>
      <c r="E30" s="87">
        <v>23806</v>
      </c>
      <c r="F30" s="87">
        <v>7928</v>
      </c>
      <c r="G30" s="87">
        <v>15816</v>
      </c>
      <c r="H30" s="87">
        <v>62</v>
      </c>
      <c r="I30" s="87"/>
      <c r="J30" s="87"/>
    </row>
    <row r="31" spans="1:13" ht="10.5" customHeight="1">
      <c r="A31" s="85"/>
      <c r="B31" s="1"/>
      <c r="C31" s="1"/>
      <c r="D31" s="28" t="s">
        <v>453</v>
      </c>
      <c r="E31" s="87">
        <v>17690</v>
      </c>
      <c r="F31" s="87">
        <v>5927</v>
      </c>
      <c r="G31" s="87">
        <v>11733</v>
      </c>
      <c r="H31" s="87">
        <v>29</v>
      </c>
      <c r="I31" s="87"/>
      <c r="J31" s="87"/>
      <c r="K31" s="90"/>
      <c r="L31" s="90"/>
      <c r="M31" s="90"/>
    </row>
    <row r="32" spans="1:10" ht="6.75" customHeight="1">
      <c r="A32" s="85"/>
      <c r="B32" s="1"/>
      <c r="C32" s="1"/>
      <c r="D32" s="28"/>
      <c r="E32" s="98"/>
      <c r="F32" s="87"/>
      <c r="G32" s="87"/>
      <c r="H32" s="87"/>
      <c r="I32" s="87"/>
      <c r="J32" s="87"/>
    </row>
    <row r="33" spans="1:13" ht="9.75" customHeight="1">
      <c r="A33" s="85">
        <v>13</v>
      </c>
      <c r="B33" s="1" t="s">
        <v>464</v>
      </c>
      <c r="D33" s="28" t="s">
        <v>452</v>
      </c>
      <c r="E33" s="87">
        <v>5975</v>
      </c>
      <c r="F33" s="87">
        <v>1254</v>
      </c>
      <c r="G33" s="87">
        <v>4261</v>
      </c>
      <c r="H33" s="87">
        <v>460</v>
      </c>
      <c r="I33" s="87"/>
      <c r="J33" s="87"/>
      <c r="K33" s="90"/>
      <c r="L33" s="90"/>
      <c r="M33" s="90"/>
    </row>
    <row r="34" spans="1:10" ht="9.75" customHeight="1">
      <c r="A34" s="85"/>
      <c r="B34" s="1"/>
      <c r="C34" s="1"/>
      <c r="D34" s="28" t="s">
        <v>453</v>
      </c>
      <c r="E34" s="87">
        <v>2488</v>
      </c>
      <c r="F34" s="87">
        <v>244</v>
      </c>
      <c r="G34" s="87">
        <v>2162</v>
      </c>
      <c r="H34" s="87">
        <v>82</v>
      </c>
      <c r="I34" s="87"/>
      <c r="J34" s="87"/>
    </row>
    <row r="35" spans="1:13" ht="7.5" customHeight="1">
      <c r="A35" s="85"/>
      <c r="B35" s="1"/>
      <c r="C35" s="1"/>
      <c r="D35" s="28"/>
      <c r="E35" s="98"/>
      <c r="F35" s="87"/>
      <c r="G35" s="87"/>
      <c r="H35" s="87"/>
      <c r="I35" s="87"/>
      <c r="J35" s="87"/>
      <c r="K35" s="39"/>
      <c r="L35" s="39"/>
      <c r="M35" s="86"/>
    </row>
    <row r="36" spans="1:13" ht="10.5" customHeight="1">
      <c r="A36" s="85" t="s">
        <v>465</v>
      </c>
      <c r="B36" s="1" t="s">
        <v>466</v>
      </c>
      <c r="D36" s="28" t="s">
        <v>452</v>
      </c>
      <c r="E36" s="87">
        <v>431</v>
      </c>
      <c r="F36" s="87">
        <v>366</v>
      </c>
      <c r="G36" s="87">
        <v>59</v>
      </c>
      <c r="H36" s="87">
        <v>7</v>
      </c>
      <c r="I36" s="87"/>
      <c r="J36" s="87"/>
      <c r="K36" s="39"/>
      <c r="L36" s="39"/>
      <c r="M36" s="86"/>
    </row>
    <row r="37" spans="1:13" ht="10.5" customHeight="1">
      <c r="A37" s="85"/>
      <c r="B37" s="1" t="s">
        <v>467</v>
      </c>
      <c r="D37" s="28" t="s">
        <v>453</v>
      </c>
      <c r="E37" s="87">
        <v>311</v>
      </c>
      <c r="F37" s="87">
        <v>273</v>
      </c>
      <c r="G37" s="87">
        <v>36</v>
      </c>
      <c r="H37" s="87">
        <v>2</v>
      </c>
      <c r="I37" s="87"/>
      <c r="J37" s="87"/>
      <c r="K37" s="91"/>
      <c r="L37" s="92"/>
      <c r="M37" s="93"/>
    </row>
    <row r="38" spans="1:13" ht="7.5" customHeight="1">
      <c r="A38" s="85"/>
      <c r="B38" s="1"/>
      <c r="C38" s="1"/>
      <c r="D38" s="28"/>
      <c r="E38" s="87"/>
      <c r="F38" s="87"/>
      <c r="G38" s="87"/>
      <c r="H38" s="87"/>
      <c r="I38" s="87"/>
      <c r="J38" s="87"/>
      <c r="K38" s="91"/>
      <c r="L38" s="92"/>
      <c r="M38" s="93"/>
    </row>
    <row r="39" spans="1:13" ht="10.5" customHeight="1">
      <c r="A39" s="85" t="s">
        <v>468</v>
      </c>
      <c r="B39" s="1" t="s">
        <v>469</v>
      </c>
      <c r="D39" s="28" t="s">
        <v>452</v>
      </c>
      <c r="E39" s="87">
        <v>480</v>
      </c>
      <c r="F39" s="87">
        <v>149</v>
      </c>
      <c r="G39" s="87">
        <v>257</v>
      </c>
      <c r="H39" s="87">
        <v>73</v>
      </c>
      <c r="I39" s="87"/>
      <c r="J39" s="87"/>
      <c r="K39" s="39"/>
      <c r="L39" s="39"/>
      <c r="M39" s="86"/>
    </row>
    <row r="40" spans="1:13" ht="11.25" customHeight="1">
      <c r="A40" s="85"/>
      <c r="B40" s="1" t="s">
        <v>470</v>
      </c>
      <c r="D40" s="28" t="s">
        <v>453</v>
      </c>
      <c r="E40" s="87">
        <v>237</v>
      </c>
      <c r="F40" s="87">
        <v>61</v>
      </c>
      <c r="G40" s="87">
        <v>140</v>
      </c>
      <c r="H40" s="87">
        <v>35</v>
      </c>
      <c r="I40" s="87"/>
      <c r="J40" s="87"/>
      <c r="K40" s="39"/>
      <c r="L40" s="39"/>
      <c r="M40" s="86"/>
    </row>
    <row r="41" spans="1:10" ht="7.5" customHeight="1">
      <c r="A41" s="85"/>
      <c r="B41" s="1"/>
      <c r="D41" s="28"/>
      <c r="E41" s="87"/>
      <c r="F41" s="87"/>
      <c r="G41" s="87"/>
      <c r="H41" s="87"/>
      <c r="I41" s="87"/>
      <c r="J41" s="87"/>
    </row>
    <row r="42" spans="1:10" ht="12.75" customHeight="1">
      <c r="A42" s="85" t="s">
        <v>471</v>
      </c>
      <c r="B42" s="1" t="s">
        <v>182</v>
      </c>
      <c r="D42" s="28" t="s">
        <v>452</v>
      </c>
      <c r="E42" s="87">
        <v>129</v>
      </c>
      <c r="F42" s="87">
        <v>15</v>
      </c>
      <c r="G42" s="87">
        <v>89</v>
      </c>
      <c r="H42" s="87">
        <v>25</v>
      </c>
      <c r="I42" s="87"/>
      <c r="J42" s="87"/>
    </row>
    <row r="43" spans="1:10" ht="9.75" customHeight="1">
      <c r="A43" s="85"/>
      <c r="B43" s="1" t="s">
        <v>183</v>
      </c>
      <c r="C43" s="1"/>
      <c r="D43" s="28" t="s">
        <v>453</v>
      </c>
      <c r="E43" s="87">
        <v>65</v>
      </c>
      <c r="F43" s="87">
        <v>4</v>
      </c>
      <c r="G43" s="87">
        <v>53</v>
      </c>
      <c r="H43" s="87">
        <v>8</v>
      </c>
      <c r="I43" s="87"/>
      <c r="J43" s="87"/>
    </row>
    <row r="44" spans="1:10" ht="6.75" customHeight="1">
      <c r="A44" s="85"/>
      <c r="B44" s="1"/>
      <c r="C44" s="1"/>
      <c r="D44" s="28"/>
      <c r="E44" s="98"/>
      <c r="F44" s="98"/>
      <c r="G44" s="98"/>
      <c r="H44" s="1"/>
      <c r="I44" s="1"/>
      <c r="J44" s="1"/>
    </row>
    <row r="45" spans="1:13" ht="10.5" customHeight="1">
      <c r="A45" s="80">
        <v>2</v>
      </c>
      <c r="B45" s="81" t="s">
        <v>473</v>
      </c>
      <c r="C45" s="81"/>
      <c r="D45" s="82" t="s">
        <v>452</v>
      </c>
      <c r="E45" s="83">
        <v>885</v>
      </c>
      <c r="F45" s="83">
        <v>236</v>
      </c>
      <c r="G45" s="83">
        <v>631</v>
      </c>
      <c r="H45" s="83">
        <v>18</v>
      </c>
      <c r="I45" s="83"/>
      <c r="J45" s="83"/>
      <c r="K45" s="39"/>
      <c r="L45" s="39"/>
      <c r="M45" s="86"/>
    </row>
    <row r="46" spans="1:13" ht="10.5" customHeight="1">
      <c r="A46" s="80"/>
      <c r="B46" s="81" t="s">
        <v>474</v>
      </c>
      <c r="C46" s="81"/>
      <c r="D46" s="82" t="s">
        <v>453</v>
      </c>
      <c r="E46" s="83">
        <v>654</v>
      </c>
      <c r="F46" s="83">
        <v>122</v>
      </c>
      <c r="G46" s="83">
        <v>530</v>
      </c>
      <c r="H46" s="83">
        <v>4</v>
      </c>
      <c r="I46" s="83"/>
      <c r="J46" s="83"/>
      <c r="K46" s="88"/>
      <c r="L46" s="88"/>
      <c r="M46" s="86"/>
    </row>
    <row r="47" spans="1:10" ht="7.5" customHeight="1">
      <c r="A47" s="85"/>
      <c r="B47" s="1"/>
      <c r="C47" s="1"/>
      <c r="D47" s="28"/>
      <c r="E47" s="83"/>
      <c r="F47" s="83"/>
      <c r="G47" s="83"/>
      <c r="H47" s="83"/>
      <c r="I47" s="83"/>
      <c r="J47" s="83"/>
    </row>
    <row r="48" spans="1:13" ht="10.5" customHeight="1">
      <c r="A48" s="80">
        <v>3</v>
      </c>
      <c r="B48" s="81" t="s">
        <v>475</v>
      </c>
      <c r="C48" s="81"/>
      <c r="D48" s="82" t="s">
        <v>452</v>
      </c>
      <c r="E48" s="83">
        <v>1178</v>
      </c>
      <c r="F48" s="83">
        <v>279</v>
      </c>
      <c r="G48" s="83">
        <v>784</v>
      </c>
      <c r="H48" s="83">
        <v>115</v>
      </c>
      <c r="I48" s="83"/>
      <c r="J48" s="83"/>
      <c r="K48" s="39"/>
      <c r="L48" s="39"/>
      <c r="M48" s="86"/>
    </row>
    <row r="49" spans="1:10" ht="10.5" customHeight="1">
      <c r="A49" s="80"/>
      <c r="B49" s="81"/>
      <c r="C49" s="81"/>
      <c r="D49" s="82" t="s">
        <v>453</v>
      </c>
      <c r="E49" s="83">
        <v>687</v>
      </c>
      <c r="F49" s="83">
        <v>134</v>
      </c>
      <c r="G49" s="83">
        <v>536</v>
      </c>
      <c r="H49" s="83">
        <v>17</v>
      </c>
      <c r="I49" s="83"/>
      <c r="J49" s="83"/>
    </row>
    <row r="50" spans="1:10" ht="7.5" customHeight="1">
      <c r="A50" s="85"/>
      <c r="B50" s="1"/>
      <c r="C50" s="1"/>
      <c r="D50" s="28"/>
      <c r="E50" s="83"/>
      <c r="F50" s="83"/>
      <c r="G50" s="83"/>
      <c r="H50" s="83"/>
      <c r="I50" s="83"/>
      <c r="J50" s="83"/>
    </row>
    <row r="51" spans="1:13" ht="10.5" customHeight="1">
      <c r="A51" s="80">
        <v>4</v>
      </c>
      <c r="B51" s="81" t="s">
        <v>184</v>
      </c>
      <c r="C51" s="81"/>
      <c r="D51" s="82" t="s">
        <v>452</v>
      </c>
      <c r="E51" s="83">
        <v>1205</v>
      </c>
      <c r="F51" s="83">
        <v>386</v>
      </c>
      <c r="G51" s="83">
        <v>618</v>
      </c>
      <c r="H51" s="83">
        <v>201</v>
      </c>
      <c r="I51" s="83"/>
      <c r="J51" s="83"/>
      <c r="K51" s="39"/>
      <c r="L51" s="39"/>
      <c r="M51" s="86"/>
    </row>
    <row r="52" spans="1:13" ht="10.5" customHeight="1">
      <c r="A52" s="80"/>
      <c r="B52" s="81" t="s">
        <v>477</v>
      </c>
      <c r="C52" s="81"/>
      <c r="D52" s="82" t="s">
        <v>453</v>
      </c>
      <c r="E52" s="83">
        <v>530</v>
      </c>
      <c r="F52" s="83">
        <v>119</v>
      </c>
      <c r="G52" s="83">
        <v>395</v>
      </c>
      <c r="H52" s="83">
        <v>17</v>
      </c>
      <c r="I52" s="83"/>
      <c r="J52" s="83"/>
      <c r="K52" s="90"/>
      <c r="L52" s="90"/>
      <c r="M52" s="90"/>
    </row>
    <row r="53" spans="1:10" ht="7.5" customHeight="1">
      <c r="A53" s="85"/>
      <c r="B53" s="1"/>
      <c r="C53" s="1"/>
      <c r="D53" s="28"/>
      <c r="E53" s="83"/>
      <c r="F53" s="83"/>
      <c r="G53" s="83"/>
      <c r="H53" s="83"/>
      <c r="I53" s="83"/>
      <c r="J53" s="83"/>
    </row>
    <row r="54" spans="1:10" ht="10.5" customHeight="1">
      <c r="A54" s="80">
        <v>5</v>
      </c>
      <c r="B54" s="81" t="s">
        <v>478</v>
      </c>
      <c r="C54" s="81"/>
      <c r="D54" s="82" t="s">
        <v>452</v>
      </c>
      <c r="E54" s="83">
        <v>665</v>
      </c>
      <c r="F54" s="83">
        <v>290</v>
      </c>
      <c r="G54" s="83">
        <v>328</v>
      </c>
      <c r="H54" s="83">
        <v>46</v>
      </c>
      <c r="I54" s="83"/>
      <c r="J54" s="83"/>
    </row>
    <row r="55" spans="1:10" ht="10.5" customHeight="1">
      <c r="A55" s="80"/>
      <c r="B55" s="81"/>
      <c r="C55" s="81"/>
      <c r="D55" s="82" t="s">
        <v>453</v>
      </c>
      <c r="E55" s="83">
        <v>370</v>
      </c>
      <c r="F55" s="83">
        <v>155</v>
      </c>
      <c r="G55" s="83">
        <v>195</v>
      </c>
      <c r="H55" s="83">
        <v>20</v>
      </c>
      <c r="I55" s="83"/>
      <c r="J55" s="83"/>
    </row>
    <row r="56" spans="1:10" ht="7.5" customHeight="1">
      <c r="A56" s="85"/>
      <c r="B56" s="1"/>
      <c r="C56" s="1"/>
      <c r="D56" s="28"/>
      <c r="E56" s="83"/>
      <c r="F56" s="83"/>
      <c r="G56" s="83"/>
      <c r="H56" s="83"/>
      <c r="I56" s="83"/>
      <c r="J56" s="83"/>
    </row>
    <row r="57" spans="1:10" ht="10.5" customHeight="1">
      <c r="A57" s="80">
        <v>6</v>
      </c>
      <c r="B57" s="81" t="s">
        <v>479</v>
      </c>
      <c r="C57" s="81"/>
      <c r="D57" s="82" t="s">
        <v>452</v>
      </c>
      <c r="E57" s="83">
        <v>148</v>
      </c>
      <c r="F57" s="83">
        <v>57</v>
      </c>
      <c r="G57" s="83">
        <v>85</v>
      </c>
      <c r="H57" s="83">
        <v>6</v>
      </c>
      <c r="I57" s="83"/>
      <c r="J57" s="83"/>
    </row>
    <row r="58" spans="1:10" ht="10.5" customHeight="1">
      <c r="A58" s="80"/>
      <c r="B58" s="81" t="s">
        <v>480</v>
      </c>
      <c r="C58" s="81"/>
      <c r="D58" s="82" t="s">
        <v>453</v>
      </c>
      <c r="E58" s="83">
        <v>55</v>
      </c>
      <c r="F58" s="83">
        <v>16</v>
      </c>
      <c r="G58" s="83">
        <v>38</v>
      </c>
      <c r="H58" s="83">
        <v>2</v>
      </c>
      <c r="I58" s="83"/>
      <c r="J58" s="83"/>
    </row>
    <row r="59" spans="1:10" ht="6.75" customHeight="1">
      <c r="A59" s="85"/>
      <c r="B59" s="1"/>
      <c r="C59" s="1"/>
      <c r="D59" s="28"/>
      <c r="E59" s="83"/>
      <c r="F59" s="83"/>
      <c r="G59" s="83"/>
      <c r="H59" s="83"/>
      <c r="I59" s="83"/>
      <c r="J59" s="83"/>
    </row>
    <row r="60" spans="1:10" ht="10.5" customHeight="1">
      <c r="A60" s="80">
        <v>7</v>
      </c>
      <c r="B60" s="81" t="s">
        <v>481</v>
      </c>
      <c r="C60" s="81"/>
      <c r="D60" s="82" t="s">
        <v>452</v>
      </c>
      <c r="E60" s="83">
        <v>869</v>
      </c>
      <c r="F60" s="83">
        <v>38</v>
      </c>
      <c r="G60" s="83">
        <v>564</v>
      </c>
      <c r="H60" s="83">
        <v>267</v>
      </c>
      <c r="I60" s="83"/>
      <c r="J60" s="83"/>
    </row>
    <row r="61" spans="1:10" ht="9.75" customHeight="1">
      <c r="A61" s="80"/>
      <c r="B61" s="81"/>
      <c r="C61" s="81"/>
      <c r="D61" s="82" t="s">
        <v>453</v>
      </c>
      <c r="E61" s="83">
        <v>336</v>
      </c>
      <c r="F61" s="83">
        <v>18</v>
      </c>
      <c r="G61" s="83">
        <v>314</v>
      </c>
      <c r="H61" s="83">
        <v>4</v>
      </c>
      <c r="I61" s="83"/>
      <c r="J61" s="83"/>
    </row>
    <row r="62" spans="1:10" ht="7.5" customHeight="1">
      <c r="A62" s="85"/>
      <c r="B62" s="1"/>
      <c r="C62" s="1"/>
      <c r="D62" s="28"/>
      <c r="E62" s="83"/>
      <c r="F62" s="83"/>
      <c r="G62" s="83"/>
      <c r="H62" s="83"/>
      <c r="I62" s="83"/>
      <c r="J62" s="83"/>
    </row>
    <row r="63" spans="1:10" ht="10.5" customHeight="1">
      <c r="A63" s="80">
        <v>8</v>
      </c>
      <c r="B63" s="81" t="s">
        <v>482</v>
      </c>
      <c r="C63" s="81"/>
      <c r="D63" s="82" t="s">
        <v>452</v>
      </c>
      <c r="E63" s="83">
        <v>1861</v>
      </c>
      <c r="F63" s="83">
        <v>490</v>
      </c>
      <c r="G63" s="83">
        <v>327</v>
      </c>
      <c r="H63" s="83">
        <v>1044</v>
      </c>
      <c r="I63" s="83"/>
      <c r="J63" s="83"/>
    </row>
    <row r="64" spans="1:10" ht="10.5" customHeight="1">
      <c r="A64" s="80"/>
      <c r="B64" s="81" t="s">
        <v>483</v>
      </c>
      <c r="C64" s="81"/>
      <c r="D64" s="82" t="s">
        <v>453</v>
      </c>
      <c r="E64" s="83">
        <v>281</v>
      </c>
      <c r="F64" s="83">
        <v>80</v>
      </c>
      <c r="G64" s="83">
        <v>175</v>
      </c>
      <c r="H64" s="83">
        <v>26</v>
      </c>
      <c r="I64" s="83"/>
      <c r="J64" s="83"/>
    </row>
    <row r="65" spans="1:10" ht="6.75" customHeight="1">
      <c r="A65" s="85"/>
      <c r="B65" s="1"/>
      <c r="C65" s="1"/>
      <c r="D65" s="28"/>
      <c r="E65" s="83"/>
      <c r="F65" s="83"/>
      <c r="G65" s="83"/>
      <c r="H65" s="83"/>
      <c r="I65" s="83"/>
      <c r="J65" s="83"/>
    </row>
    <row r="66" spans="1:10" ht="12.75" customHeight="1">
      <c r="A66" s="80" t="s">
        <v>450</v>
      </c>
      <c r="B66" s="81" t="s">
        <v>488</v>
      </c>
      <c r="C66" s="81"/>
      <c r="D66" s="82" t="s">
        <v>452</v>
      </c>
      <c r="E66" s="83">
        <v>4416</v>
      </c>
      <c r="F66" s="83">
        <v>121</v>
      </c>
      <c r="G66" s="83">
        <v>3873</v>
      </c>
      <c r="H66" s="83">
        <v>422</v>
      </c>
      <c r="I66" s="83"/>
      <c r="J66" s="83"/>
    </row>
    <row r="67" spans="1:10" ht="9.75" customHeight="1">
      <c r="A67" s="80"/>
      <c r="B67" s="81"/>
      <c r="C67" s="81"/>
      <c r="D67" s="82" t="s">
        <v>453</v>
      </c>
      <c r="E67" s="83">
        <v>3133</v>
      </c>
      <c r="F67" s="83">
        <v>32</v>
      </c>
      <c r="G67" s="83">
        <v>2884</v>
      </c>
      <c r="H67" s="83">
        <v>217</v>
      </c>
      <c r="I67" s="83"/>
      <c r="J67" s="83"/>
    </row>
    <row r="68" spans="1:10" ht="9" customHeight="1">
      <c r="A68" s="85"/>
      <c r="B68" s="1" t="s">
        <v>484</v>
      </c>
      <c r="C68" s="1"/>
      <c r="D68" s="28"/>
      <c r="E68" s="98"/>
      <c r="F68" s="98"/>
      <c r="G68" s="98"/>
      <c r="H68" s="1"/>
      <c r="I68" s="1"/>
      <c r="J68" s="1"/>
    </row>
    <row r="69" spans="1:10" ht="9.75" customHeight="1">
      <c r="A69" s="85">
        <v>132</v>
      </c>
      <c r="B69" s="1" t="s">
        <v>485</v>
      </c>
      <c r="C69" s="1"/>
      <c r="D69" s="28" t="s">
        <v>452</v>
      </c>
      <c r="E69" s="87">
        <v>4097</v>
      </c>
      <c r="F69" s="87">
        <v>111</v>
      </c>
      <c r="G69" s="87">
        <v>3637</v>
      </c>
      <c r="H69" s="87">
        <v>349</v>
      </c>
      <c r="I69" s="87"/>
      <c r="J69" s="87"/>
    </row>
    <row r="70" spans="1:10" ht="9.75" customHeight="1">
      <c r="A70" s="85"/>
      <c r="B70" s="1"/>
      <c r="C70" s="1"/>
      <c r="D70" s="28" t="s">
        <v>453</v>
      </c>
      <c r="E70" s="87">
        <v>2971</v>
      </c>
      <c r="F70" s="87">
        <v>27</v>
      </c>
      <c r="G70" s="87">
        <v>2761</v>
      </c>
      <c r="H70" s="87">
        <v>183</v>
      </c>
      <c r="I70" s="87"/>
      <c r="J70" s="87"/>
    </row>
    <row r="71" spans="1:10" ht="6.75" customHeight="1">
      <c r="A71" s="85"/>
      <c r="B71" s="1"/>
      <c r="C71" s="1"/>
      <c r="D71" s="28"/>
      <c r="E71" s="87"/>
      <c r="F71" s="87"/>
      <c r="G71" s="87"/>
      <c r="H71" s="87"/>
      <c r="I71" s="87"/>
      <c r="J71" s="87"/>
    </row>
    <row r="72" spans="1:10" ht="10.5" customHeight="1">
      <c r="A72" s="80"/>
      <c r="B72" s="81" t="s">
        <v>439</v>
      </c>
      <c r="C72" s="81"/>
      <c r="D72" s="82" t="s">
        <v>452</v>
      </c>
      <c r="E72" s="83">
        <v>62724</v>
      </c>
      <c r="F72" s="83">
        <v>26883</v>
      </c>
      <c r="G72" s="83">
        <v>32516</v>
      </c>
      <c r="H72" s="367" t="s">
        <v>185</v>
      </c>
      <c r="I72" s="83"/>
      <c r="J72" s="83"/>
    </row>
    <row r="73" spans="1:10" ht="9.75" customHeight="1">
      <c r="A73" s="94"/>
      <c r="B73" s="81"/>
      <c r="C73" s="81"/>
      <c r="D73" s="82" t="s">
        <v>453</v>
      </c>
      <c r="E73" s="83">
        <v>36827</v>
      </c>
      <c r="F73" s="83">
        <v>13289</v>
      </c>
      <c r="G73" s="83">
        <v>22940</v>
      </c>
      <c r="H73" s="367" t="s">
        <v>186</v>
      </c>
      <c r="I73" s="83"/>
      <c r="J73" s="83"/>
    </row>
    <row r="74" spans="1:10" ht="9.75" customHeight="1">
      <c r="A74" s="95"/>
      <c r="B74" s="81"/>
      <c r="C74" s="81"/>
      <c r="D74" s="95"/>
      <c r="E74" s="83"/>
      <c r="F74" s="83"/>
      <c r="G74" s="83"/>
      <c r="H74" s="367"/>
      <c r="I74" s="83"/>
      <c r="J74" s="83"/>
    </row>
    <row r="75" spans="1:10" ht="7.5" customHeight="1">
      <c r="A75" s="96"/>
      <c r="B75" s="96"/>
      <c r="C75" s="96"/>
      <c r="D75" s="96"/>
      <c r="E75" s="97"/>
      <c r="F75" s="97"/>
      <c r="G75" s="97"/>
      <c r="H75" s="97"/>
      <c r="I75" s="97"/>
      <c r="J75" s="97"/>
    </row>
    <row r="76" spans="1:10" ht="12.75" customHeight="1">
      <c r="A76" s="1" t="s">
        <v>187</v>
      </c>
      <c r="B76" s="1"/>
      <c r="C76" s="1"/>
      <c r="D76" s="1"/>
      <c r="E76" s="98"/>
      <c r="F76" s="98"/>
      <c r="G76" s="98"/>
      <c r="H76" s="98"/>
      <c r="I76" s="98"/>
      <c r="J76" s="98"/>
    </row>
    <row r="77" ht="12.75">
      <c r="A77" s="1"/>
    </row>
  </sheetData>
  <mergeCells count="3">
    <mergeCell ref="A4:H4"/>
    <mergeCell ref="A5:H5"/>
    <mergeCell ref="A1:H1"/>
  </mergeCells>
  <printOptions/>
  <pageMargins left="0.984251968503937" right="0.98425196850393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91"/>
  <sheetViews>
    <sheetView workbookViewId="0" topLeftCell="A1">
      <selection activeCell="A17" sqref="A17"/>
    </sheetView>
  </sheetViews>
  <sheetFormatPr defaultColWidth="11.421875" defaultRowHeight="12.75"/>
  <cols>
    <col min="1" max="16384" width="90.00390625" style="13" customWidth="1"/>
  </cols>
  <sheetData>
    <row r="1" ht="12.75">
      <c r="A1" s="16" t="s">
        <v>306</v>
      </c>
    </row>
    <row r="2" ht="12.75">
      <c r="A2" s="17"/>
    </row>
    <row r="3" ht="12.75">
      <c r="A3" s="18" t="s">
        <v>203</v>
      </c>
    </row>
    <row r="4" ht="12.75">
      <c r="A4" s="17"/>
    </row>
    <row r="5" ht="12.75">
      <c r="A5" s="17"/>
    </row>
    <row r="6" ht="24">
      <c r="A6" s="17" t="s">
        <v>307</v>
      </c>
    </row>
    <row r="7" ht="12.75">
      <c r="A7" s="17"/>
    </row>
    <row r="8" ht="12.75">
      <c r="A8" s="17" t="s">
        <v>308</v>
      </c>
    </row>
    <row r="9" ht="12.75">
      <c r="A9" s="17"/>
    </row>
    <row r="10" ht="12.75">
      <c r="A10" s="17" t="s">
        <v>309</v>
      </c>
    </row>
    <row r="11" ht="12.75">
      <c r="A11" s="17" t="s">
        <v>310</v>
      </c>
    </row>
    <row r="12" ht="12.75">
      <c r="A12" s="17" t="s">
        <v>311</v>
      </c>
    </row>
    <row r="13" ht="12.75">
      <c r="A13" s="17" t="s">
        <v>312</v>
      </c>
    </row>
    <row r="14" ht="12.75">
      <c r="A14" s="17" t="s">
        <v>313</v>
      </c>
    </row>
    <row r="15" ht="12.75">
      <c r="A15" s="17" t="s">
        <v>314</v>
      </c>
    </row>
    <row r="16" ht="12.75">
      <c r="A16" s="17" t="s">
        <v>315</v>
      </c>
    </row>
    <row r="17" ht="12.75">
      <c r="A17" s="17" t="s">
        <v>316</v>
      </c>
    </row>
    <row r="18" ht="12.75">
      <c r="A18" s="17" t="s">
        <v>317</v>
      </c>
    </row>
    <row r="19" ht="12.75">
      <c r="A19" s="17" t="s">
        <v>318</v>
      </c>
    </row>
    <row r="20" ht="12.75">
      <c r="A20" s="17" t="s">
        <v>319</v>
      </c>
    </row>
    <row r="21" ht="12.75">
      <c r="A21" s="17"/>
    </row>
    <row r="22" ht="36">
      <c r="A22" s="17" t="s">
        <v>320</v>
      </c>
    </row>
    <row r="23" ht="12.75">
      <c r="A23" s="17"/>
    </row>
    <row r="24" ht="12.75">
      <c r="A24" s="17"/>
    </row>
    <row r="25" ht="12.75">
      <c r="A25" s="17" t="s">
        <v>321</v>
      </c>
    </row>
    <row r="26" ht="12.75">
      <c r="A26" s="17"/>
    </row>
    <row r="27" ht="12.75">
      <c r="A27" s="17" t="s">
        <v>322</v>
      </c>
    </row>
    <row r="28" ht="12.75">
      <c r="A28" s="17"/>
    </row>
    <row r="29" ht="12.75">
      <c r="A29" s="17" t="s">
        <v>323</v>
      </c>
    </row>
    <row r="30" ht="12.75">
      <c r="A30" s="17"/>
    </row>
    <row r="31" ht="12.75">
      <c r="A31" s="17" t="s">
        <v>324</v>
      </c>
    </row>
    <row r="32" ht="12.75">
      <c r="A32" s="17"/>
    </row>
    <row r="33" ht="12.75">
      <c r="A33" s="17" t="s">
        <v>325</v>
      </c>
    </row>
    <row r="34" ht="12.75">
      <c r="A34" s="17"/>
    </row>
    <row r="35" ht="12.75">
      <c r="A35" s="17" t="s">
        <v>326</v>
      </c>
    </row>
    <row r="36" ht="12.75">
      <c r="A36" s="17"/>
    </row>
    <row r="37" ht="12.75">
      <c r="A37" s="17" t="s">
        <v>327</v>
      </c>
    </row>
    <row r="38" ht="12.75">
      <c r="A38" s="17"/>
    </row>
    <row r="39" ht="12.75">
      <c r="A39" s="17" t="s">
        <v>328</v>
      </c>
    </row>
    <row r="40" ht="12.75">
      <c r="A40" s="17"/>
    </row>
    <row r="41" ht="12.75">
      <c r="A41" s="17"/>
    </row>
    <row r="42" ht="12.75">
      <c r="A42" s="17"/>
    </row>
    <row r="43" ht="12.75">
      <c r="A43" s="17"/>
    </row>
    <row r="44" ht="12.75">
      <c r="A44" s="19" t="s">
        <v>329</v>
      </c>
    </row>
    <row r="45" ht="12.75">
      <c r="A45" s="17"/>
    </row>
    <row r="46" ht="12.75">
      <c r="A46" s="17"/>
    </row>
    <row r="47" ht="36" customHeight="1">
      <c r="A47" s="17" t="s">
        <v>330</v>
      </c>
    </row>
    <row r="48" ht="12.75">
      <c r="A48" s="17"/>
    </row>
    <row r="49" ht="12.75">
      <c r="A49" s="16" t="s">
        <v>331</v>
      </c>
    </row>
    <row r="50" ht="12.75">
      <c r="A50" s="19" t="s">
        <v>332</v>
      </c>
    </row>
    <row r="51" ht="12.75">
      <c r="A51" s="17"/>
    </row>
    <row r="52" ht="12.75">
      <c r="A52" s="19" t="s">
        <v>333</v>
      </c>
    </row>
    <row r="53" ht="12.75">
      <c r="A53" s="17"/>
    </row>
    <row r="54" ht="12.75">
      <c r="A54" s="19" t="s">
        <v>334</v>
      </c>
    </row>
    <row r="55" ht="12.75">
      <c r="A55" s="17"/>
    </row>
    <row r="56" ht="12.75">
      <c r="A56" s="17"/>
    </row>
    <row r="57" ht="60" customHeight="1">
      <c r="A57" s="17" t="s">
        <v>335</v>
      </c>
    </row>
    <row r="58" ht="12.75">
      <c r="A58" s="17" t="s">
        <v>336</v>
      </c>
    </row>
    <row r="59" ht="12.75">
      <c r="A59" s="17"/>
    </row>
    <row r="60" ht="24">
      <c r="A60" s="17" t="s">
        <v>337</v>
      </c>
    </row>
    <row r="61" ht="12.75">
      <c r="A61" s="17"/>
    </row>
    <row r="62" ht="12.75">
      <c r="A62" s="17" t="s">
        <v>338</v>
      </c>
    </row>
    <row r="63" ht="12.75">
      <c r="A63" s="17" t="s">
        <v>389</v>
      </c>
    </row>
    <row r="64" ht="12.75">
      <c r="A64" s="17" t="s">
        <v>339</v>
      </c>
    </row>
    <row r="65" ht="12.75">
      <c r="A65" s="17"/>
    </row>
    <row r="66" ht="12.75">
      <c r="A66" s="17"/>
    </row>
    <row r="67" ht="12.75">
      <c r="A67" s="19" t="s">
        <v>340</v>
      </c>
    </row>
    <row r="68" ht="12.75">
      <c r="A68" s="17"/>
    </row>
    <row r="69" ht="12.75">
      <c r="A69" s="17"/>
    </row>
    <row r="70" ht="24" customHeight="1">
      <c r="A70" s="19" t="s">
        <v>341</v>
      </c>
    </row>
    <row r="71" ht="12.75">
      <c r="A71" s="17"/>
    </row>
    <row r="72" ht="12.75">
      <c r="A72" s="17"/>
    </row>
    <row r="73" ht="24">
      <c r="A73" s="19" t="s">
        <v>342</v>
      </c>
    </row>
    <row r="74" ht="12.75">
      <c r="A74" s="17"/>
    </row>
    <row r="75" ht="12.75">
      <c r="A75" s="17" t="s">
        <v>343</v>
      </c>
    </row>
    <row r="76" ht="12.75">
      <c r="A76" s="17" t="s">
        <v>344</v>
      </c>
    </row>
    <row r="77" ht="12.75">
      <c r="A77" s="17" t="s">
        <v>345</v>
      </c>
    </row>
    <row r="78" ht="12.75">
      <c r="A78" s="17"/>
    </row>
    <row r="79" ht="12.75">
      <c r="A79" s="17"/>
    </row>
    <row r="80" ht="36">
      <c r="A80" s="19" t="s">
        <v>346</v>
      </c>
    </row>
    <row r="81" ht="12.75">
      <c r="A81" s="17"/>
    </row>
    <row r="82" ht="36">
      <c r="A82" s="17" t="s">
        <v>347</v>
      </c>
    </row>
    <row r="83" ht="12.75">
      <c r="A83" s="17"/>
    </row>
    <row r="84" ht="12.75">
      <c r="A84" s="17"/>
    </row>
    <row r="85" ht="12.75">
      <c r="A85" s="19" t="s">
        <v>348</v>
      </c>
    </row>
    <row r="86" ht="12.75">
      <c r="A86" s="17"/>
    </row>
    <row r="87" ht="15" customHeight="1">
      <c r="A87" s="20" t="s">
        <v>390</v>
      </c>
    </row>
    <row r="88" ht="12.75">
      <c r="A88" s="17" t="s">
        <v>391</v>
      </c>
    </row>
    <row r="89" ht="12.75" customHeight="1">
      <c r="A89" s="17" t="s">
        <v>349</v>
      </c>
    </row>
    <row r="90" ht="12.75">
      <c r="A90" s="17" t="s">
        <v>350</v>
      </c>
    </row>
    <row r="91" ht="12.75">
      <c r="A91" s="17" t="s">
        <v>351</v>
      </c>
    </row>
    <row r="92" ht="12" customHeight="1">
      <c r="A92" s="17" t="s">
        <v>352</v>
      </c>
    </row>
    <row r="93" ht="12.75">
      <c r="A93" s="17" t="s">
        <v>353</v>
      </c>
    </row>
    <row r="94" ht="12.75">
      <c r="A94" s="17" t="s">
        <v>354</v>
      </c>
    </row>
    <row r="95" ht="12.75">
      <c r="A95" s="16" t="s">
        <v>355</v>
      </c>
    </row>
    <row r="96" ht="12.75">
      <c r="A96" s="17"/>
    </row>
    <row r="97" ht="12.75">
      <c r="A97" s="19" t="s">
        <v>356</v>
      </c>
    </row>
    <row r="98" ht="12.75">
      <c r="A98" s="17"/>
    </row>
    <row r="99" ht="12.75">
      <c r="A99" s="17"/>
    </row>
    <row r="100" ht="36">
      <c r="A100" s="19" t="s">
        <v>357</v>
      </c>
    </row>
    <row r="101" ht="12.75">
      <c r="A101" s="17"/>
    </row>
    <row r="102" ht="12.75">
      <c r="A102" s="17"/>
    </row>
    <row r="103" ht="24">
      <c r="A103" s="19" t="s">
        <v>358</v>
      </c>
    </row>
    <row r="104" ht="12.75">
      <c r="A104" s="17" t="s">
        <v>359</v>
      </c>
    </row>
    <row r="105" ht="12.75">
      <c r="A105" s="17"/>
    </row>
    <row r="106" ht="12.75">
      <c r="A106" s="17"/>
    </row>
    <row r="107" ht="13.5" customHeight="1">
      <c r="A107" s="19" t="s">
        <v>360</v>
      </c>
    </row>
    <row r="108" ht="12.75">
      <c r="A108" s="17"/>
    </row>
    <row r="109" ht="12.75">
      <c r="A109" s="17"/>
    </row>
    <row r="110" ht="48" customHeight="1">
      <c r="A110" s="17" t="s">
        <v>361</v>
      </c>
    </row>
    <row r="111" ht="12.75">
      <c r="A111" s="17"/>
    </row>
    <row r="112" ht="12.75">
      <c r="A112" s="17"/>
    </row>
    <row r="113" ht="24">
      <c r="A113" s="19" t="s">
        <v>362</v>
      </c>
    </row>
    <row r="114" ht="12.75">
      <c r="A114" s="17"/>
    </row>
    <row r="115" ht="12.75">
      <c r="A115" s="17"/>
    </row>
    <row r="116" ht="36">
      <c r="A116" s="19" t="s">
        <v>363</v>
      </c>
    </row>
    <row r="117" ht="12.75">
      <c r="A117" s="17"/>
    </row>
    <row r="118" ht="12.75">
      <c r="A118" s="17"/>
    </row>
    <row r="119" ht="24" customHeight="1">
      <c r="A119" s="19" t="s">
        <v>364</v>
      </c>
    </row>
    <row r="120" ht="12.75">
      <c r="A120" s="17"/>
    </row>
    <row r="121" ht="12.75">
      <c r="A121" s="17"/>
    </row>
    <row r="122" ht="12.75">
      <c r="A122" s="17"/>
    </row>
    <row r="123" ht="12.75">
      <c r="A123" s="19" t="s">
        <v>365</v>
      </c>
    </row>
    <row r="124" ht="12.75">
      <c r="A124" s="17"/>
    </row>
    <row r="125" ht="12.75">
      <c r="A125" s="17"/>
    </row>
    <row r="126" ht="12" customHeight="1">
      <c r="A126" s="17" t="s">
        <v>366</v>
      </c>
    </row>
    <row r="127" ht="12.75">
      <c r="A127" s="17"/>
    </row>
    <row r="128" ht="12.75">
      <c r="A128" s="17" t="s">
        <v>367</v>
      </c>
    </row>
    <row r="129" ht="12.75">
      <c r="A129" s="17" t="s">
        <v>368</v>
      </c>
    </row>
    <row r="130" ht="12.75">
      <c r="A130" s="17" t="s">
        <v>369</v>
      </c>
    </row>
    <row r="131" ht="12.75">
      <c r="A131" s="17" t="s">
        <v>370</v>
      </c>
    </row>
    <row r="132" ht="12.75">
      <c r="A132" s="17"/>
    </row>
    <row r="133" ht="24">
      <c r="A133" s="17" t="s">
        <v>371</v>
      </c>
    </row>
    <row r="134" ht="24">
      <c r="A134" s="17" t="s">
        <v>372</v>
      </c>
    </row>
    <row r="135" ht="12.75">
      <c r="A135" s="17"/>
    </row>
    <row r="136" ht="12.75">
      <c r="A136" s="17"/>
    </row>
    <row r="137" ht="12.75">
      <c r="A137" s="17"/>
    </row>
    <row r="138" ht="12.75">
      <c r="A138" s="16" t="s">
        <v>373</v>
      </c>
    </row>
    <row r="139" ht="12.75">
      <c r="A139" s="17"/>
    </row>
    <row r="140" ht="12.75">
      <c r="A140" s="17"/>
    </row>
    <row r="141" ht="12.75">
      <c r="A141" s="17"/>
    </row>
    <row r="142" ht="12.75">
      <c r="A142" s="17"/>
    </row>
    <row r="143" ht="15" customHeight="1">
      <c r="A143" s="19" t="s">
        <v>374</v>
      </c>
    </row>
    <row r="144" ht="12.75">
      <c r="A144" s="17"/>
    </row>
    <row r="145" ht="12.75">
      <c r="A145" s="17"/>
    </row>
    <row r="146" ht="36">
      <c r="A146" s="19" t="s">
        <v>375</v>
      </c>
    </row>
    <row r="147" ht="12.75">
      <c r="A147" s="17"/>
    </row>
    <row r="148" ht="12.75">
      <c r="A148" s="17"/>
    </row>
    <row r="149" ht="12.75">
      <c r="A149" s="17"/>
    </row>
    <row r="150" ht="12.75">
      <c r="A150" s="17"/>
    </row>
    <row r="151" ht="12.75">
      <c r="A151" s="17"/>
    </row>
    <row r="152" ht="12.75">
      <c r="A152" s="17"/>
    </row>
    <row r="153" ht="12.75">
      <c r="A153" s="17"/>
    </row>
    <row r="154" ht="12.75">
      <c r="A154" s="17"/>
    </row>
    <row r="155" ht="12.75">
      <c r="A155" s="17"/>
    </row>
    <row r="156" ht="12.75">
      <c r="A156" s="17"/>
    </row>
    <row r="157" ht="12.75">
      <c r="A157" s="17"/>
    </row>
    <row r="158" ht="12.75">
      <c r="A158" s="17"/>
    </row>
    <row r="159" ht="12.75">
      <c r="A159" s="19" t="s">
        <v>376</v>
      </c>
    </row>
    <row r="160" ht="12.75">
      <c r="A160" s="17"/>
    </row>
    <row r="161" ht="12.75">
      <c r="A161" s="17"/>
    </row>
    <row r="162" ht="12.75">
      <c r="A162" s="17" t="s">
        <v>377</v>
      </c>
    </row>
    <row r="163" ht="12.75">
      <c r="A163" s="17"/>
    </row>
    <row r="164" ht="12.75">
      <c r="A164" s="17" t="s">
        <v>378</v>
      </c>
    </row>
    <row r="165" ht="12.75">
      <c r="A165" s="17"/>
    </row>
    <row r="166" ht="12.75">
      <c r="A166" s="17" t="s">
        <v>379</v>
      </c>
    </row>
    <row r="167" ht="12.75">
      <c r="A167" s="17"/>
    </row>
    <row r="168" ht="12.75">
      <c r="A168" s="17"/>
    </row>
    <row r="169" ht="12.75">
      <c r="A169" s="17"/>
    </row>
    <row r="170" ht="12.75">
      <c r="A170" s="17"/>
    </row>
    <row r="171" ht="12.75">
      <c r="A171" s="17"/>
    </row>
    <row r="172" ht="12.75">
      <c r="A172" s="17"/>
    </row>
    <row r="173" ht="12.75">
      <c r="A173" s="17"/>
    </row>
    <row r="174" ht="12.75">
      <c r="A174" s="19" t="s">
        <v>380</v>
      </c>
    </row>
    <row r="175" ht="12.75">
      <c r="A175" s="17"/>
    </row>
    <row r="176" ht="12.75">
      <c r="A176" s="17" t="s">
        <v>381</v>
      </c>
    </row>
    <row r="177" ht="12.75">
      <c r="A177" s="17"/>
    </row>
    <row r="178" ht="12.75">
      <c r="A178" s="17" t="s">
        <v>382</v>
      </c>
    </row>
    <row r="179" ht="12.75">
      <c r="A179" s="17"/>
    </row>
    <row r="180" ht="12.75">
      <c r="A180" s="17" t="s">
        <v>383</v>
      </c>
    </row>
    <row r="181" ht="12.75">
      <c r="A181" s="17"/>
    </row>
    <row r="182" ht="12.75">
      <c r="A182" s="17" t="s">
        <v>384</v>
      </c>
    </row>
    <row r="183" ht="12.75">
      <c r="A183" s="17"/>
    </row>
    <row r="184" ht="12.75">
      <c r="A184" s="17" t="s">
        <v>385</v>
      </c>
    </row>
    <row r="185" ht="12.75">
      <c r="A185" s="17"/>
    </row>
    <row r="186" ht="12.75">
      <c r="A186" s="17" t="s">
        <v>386</v>
      </c>
    </row>
    <row r="187" ht="12.75">
      <c r="A187" s="17"/>
    </row>
    <row r="188" ht="12.75">
      <c r="A188" s="17" t="s">
        <v>387</v>
      </c>
    </row>
    <row r="189" ht="12.75">
      <c r="A189" s="17"/>
    </row>
    <row r="190" ht="12.75">
      <c r="A190" s="17" t="s">
        <v>388</v>
      </c>
    </row>
    <row r="191" ht="12.75">
      <c r="A191" s="17"/>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86"/>
  <sheetViews>
    <sheetView workbookViewId="0" topLeftCell="A1">
      <selection activeCell="C11" sqref="C11"/>
    </sheetView>
  </sheetViews>
  <sheetFormatPr defaultColWidth="11.421875" defaultRowHeight="12.75"/>
  <cols>
    <col min="1" max="1" width="5.140625" style="0" customWidth="1"/>
    <col min="2" max="2" width="2.00390625" style="0" customWidth="1"/>
    <col min="3" max="3" width="34.7109375" style="0" customWidth="1"/>
    <col min="4" max="4" width="3.00390625" style="0" customWidth="1"/>
    <col min="5" max="8" width="8.7109375" style="0" customWidth="1"/>
    <col min="9" max="10" width="7.7109375" style="0" customWidth="1"/>
  </cols>
  <sheetData>
    <row r="1" spans="1:10" ht="12.75">
      <c r="A1" s="784" t="s">
        <v>188</v>
      </c>
      <c r="B1" s="718"/>
      <c r="C1" s="718"/>
      <c r="D1" s="718"/>
      <c r="E1" s="718"/>
      <c r="F1" s="718"/>
      <c r="G1" s="718"/>
      <c r="H1" s="718"/>
      <c r="I1" s="5"/>
      <c r="J1" s="5"/>
    </row>
    <row r="2" s="1" customFormat="1" ht="10.5" customHeight="1"/>
    <row r="3" spans="1:10" s="1" customFormat="1" ht="12.75">
      <c r="A3" s="783" t="s">
        <v>189</v>
      </c>
      <c r="B3" s="783"/>
      <c r="C3" s="783"/>
      <c r="D3" s="783"/>
      <c r="E3" s="783"/>
      <c r="F3" s="783"/>
      <c r="G3" s="783"/>
      <c r="H3" s="783"/>
      <c r="I3" s="15"/>
      <c r="J3" s="15"/>
    </row>
    <row r="4" spans="1:10" s="106" customFormat="1" ht="12.75" customHeight="1">
      <c r="A4" s="783" t="s">
        <v>190</v>
      </c>
      <c r="B4" s="783"/>
      <c r="C4" s="783"/>
      <c r="D4" s="783"/>
      <c r="E4" s="783"/>
      <c r="F4" s="783"/>
      <c r="G4" s="783"/>
      <c r="H4" s="783"/>
      <c r="I4" s="172"/>
      <c r="J4" s="172"/>
    </row>
    <row r="5" spans="1:10" s="106" customFormat="1" ht="9.75" customHeight="1">
      <c r="A5" s="40"/>
      <c r="B5" s="40"/>
      <c r="C5" s="40"/>
      <c r="D5" s="40"/>
      <c r="E5" s="40"/>
      <c r="F5" s="40"/>
      <c r="G5" s="40"/>
      <c r="H5" s="40"/>
      <c r="I5" s="40"/>
      <c r="J5" s="40"/>
    </row>
    <row r="6" spans="1:10" s="1" customFormat="1" ht="9.75" customHeight="1" thickBot="1">
      <c r="A6" s="23"/>
      <c r="B6" s="23"/>
      <c r="C6" s="23"/>
      <c r="D6" s="23"/>
      <c r="E6" s="23"/>
      <c r="F6" s="23"/>
      <c r="G6" s="23"/>
      <c r="H6" s="23"/>
      <c r="I6" s="24"/>
      <c r="J6" s="24"/>
    </row>
    <row r="7" spans="1:10" s="110" customFormat="1" ht="10.5" customHeight="1">
      <c r="A7" s="743" t="s">
        <v>493</v>
      </c>
      <c r="B7" s="107" t="s">
        <v>442</v>
      </c>
      <c r="C7" s="107"/>
      <c r="D7" s="108"/>
      <c r="E7" s="398"/>
      <c r="F7" s="715"/>
      <c r="G7" s="715"/>
      <c r="H7" s="69"/>
      <c r="I7" s="318"/>
      <c r="J7" s="318"/>
    </row>
    <row r="8" spans="1:10" s="110" customFormat="1" ht="12.75" customHeight="1">
      <c r="A8" s="744"/>
      <c r="B8" s="72" t="s">
        <v>443</v>
      </c>
      <c r="C8" s="4"/>
      <c r="D8" s="112"/>
      <c r="E8" s="70" t="s">
        <v>439</v>
      </c>
      <c r="F8" s="70" t="s">
        <v>424</v>
      </c>
      <c r="G8" s="70" t="s">
        <v>430</v>
      </c>
      <c r="H8" s="349" t="s">
        <v>431</v>
      </c>
      <c r="I8" s="116"/>
      <c r="J8" s="116"/>
    </row>
    <row r="9" spans="1:10" s="110" customFormat="1" ht="12.75" customHeight="1" thickBot="1">
      <c r="A9" s="745"/>
      <c r="B9" s="722" t="s">
        <v>447</v>
      </c>
      <c r="C9" s="107"/>
      <c r="D9" s="112"/>
      <c r="E9" s="76"/>
      <c r="F9" s="76"/>
      <c r="G9" s="76"/>
      <c r="H9" s="504"/>
      <c r="I9" s="116"/>
      <c r="J9" s="116"/>
    </row>
    <row r="10" spans="1:10" s="1" customFormat="1" ht="10.5" customHeight="1">
      <c r="A10" s="79"/>
      <c r="B10" s="34"/>
      <c r="C10" s="34"/>
      <c r="D10" s="26"/>
      <c r="E10" s="34"/>
      <c r="F10" s="34"/>
      <c r="G10" s="34"/>
      <c r="H10" s="34"/>
      <c r="I10" s="24"/>
      <c r="J10" s="24"/>
    </row>
    <row r="11" spans="1:10" s="81" customFormat="1" ht="9.75" customHeight="1">
      <c r="A11" s="80" t="s">
        <v>450</v>
      </c>
      <c r="B11" s="81" t="s">
        <v>451</v>
      </c>
      <c r="D11" s="82" t="s">
        <v>452</v>
      </c>
      <c r="E11" s="117">
        <v>31077</v>
      </c>
      <c r="F11" s="117">
        <v>2925</v>
      </c>
      <c r="G11" s="117">
        <v>21501</v>
      </c>
      <c r="H11" s="117">
        <v>6651</v>
      </c>
      <c r="I11" s="117"/>
      <c r="J11" s="117"/>
    </row>
    <row r="12" spans="1:10" s="81" customFormat="1" ht="9.75" customHeight="1">
      <c r="A12" s="80"/>
      <c r="D12" s="82" t="s">
        <v>453</v>
      </c>
      <c r="E12" s="117">
        <v>19510</v>
      </c>
      <c r="F12" s="117">
        <v>1230</v>
      </c>
      <c r="G12" s="117">
        <v>16350</v>
      </c>
      <c r="H12" s="117">
        <v>1930</v>
      </c>
      <c r="I12" s="117"/>
      <c r="J12" s="117"/>
    </row>
    <row r="13" spans="1:10" s="1" customFormat="1" ht="7.5" customHeight="1">
      <c r="A13" s="85"/>
      <c r="D13" s="28"/>
      <c r="E13" s="117"/>
      <c r="F13" s="117"/>
      <c r="G13" s="117"/>
      <c r="H13" s="117"/>
      <c r="I13" s="117"/>
      <c r="J13" s="117"/>
    </row>
    <row r="14" spans="1:10" s="81" customFormat="1" ht="9.75" customHeight="1">
      <c r="A14" s="80">
        <v>0</v>
      </c>
      <c r="B14" s="81" t="s">
        <v>494</v>
      </c>
      <c r="D14" s="82" t="s">
        <v>452</v>
      </c>
      <c r="E14" s="117">
        <v>7572</v>
      </c>
      <c r="F14" s="117">
        <v>1250</v>
      </c>
      <c r="G14" s="117">
        <v>5787</v>
      </c>
      <c r="H14" s="117">
        <v>535</v>
      </c>
      <c r="I14" s="117"/>
      <c r="J14" s="117"/>
    </row>
    <row r="15" spans="1:10" s="81" customFormat="1" ht="9.75" customHeight="1">
      <c r="A15" s="80"/>
      <c r="D15" s="82" t="s">
        <v>453</v>
      </c>
      <c r="E15" s="117">
        <v>5458</v>
      </c>
      <c r="F15" s="117">
        <v>589</v>
      </c>
      <c r="G15" s="117">
        <v>4670</v>
      </c>
      <c r="H15" s="117">
        <v>199</v>
      </c>
      <c r="I15" s="117"/>
      <c r="J15" s="117"/>
    </row>
    <row r="16" spans="1:10" s="81" customFormat="1" ht="9.75" customHeight="1">
      <c r="A16" s="80"/>
      <c r="C16" s="118" t="s">
        <v>403</v>
      </c>
      <c r="D16" s="82"/>
      <c r="H16" s="117"/>
      <c r="I16" s="117"/>
      <c r="J16" s="117"/>
    </row>
    <row r="17" spans="1:10" s="1" customFormat="1" ht="9.75" customHeight="1">
      <c r="A17" s="85" t="str">
        <f>"00, 01"</f>
        <v>00, 01</v>
      </c>
      <c r="C17" s="1" t="s">
        <v>496</v>
      </c>
      <c r="D17" s="28" t="s">
        <v>452</v>
      </c>
      <c r="E17" s="119">
        <v>878</v>
      </c>
      <c r="F17" s="119">
        <v>427</v>
      </c>
      <c r="G17" s="119">
        <v>429</v>
      </c>
      <c r="H17" s="119">
        <v>22</v>
      </c>
      <c r="I17" s="119"/>
      <c r="J17" s="119"/>
    </row>
    <row r="18" spans="1:10" s="1" customFormat="1" ht="9.75" customHeight="1">
      <c r="A18" s="85"/>
      <c r="D18" s="28" t="s">
        <v>453</v>
      </c>
      <c r="E18" s="119">
        <v>456</v>
      </c>
      <c r="F18" s="119">
        <v>109</v>
      </c>
      <c r="G18" s="119">
        <v>343</v>
      </c>
      <c r="H18" s="119">
        <v>4</v>
      </c>
      <c r="I18" s="119"/>
      <c r="J18" s="119"/>
    </row>
    <row r="19" spans="1:10" s="1" customFormat="1" ht="9.75" customHeight="1">
      <c r="A19" s="85" t="str">
        <f>"03"</f>
        <v>03</v>
      </c>
      <c r="C19" s="1" t="s">
        <v>497</v>
      </c>
      <c r="D19" s="28" t="s">
        <v>452</v>
      </c>
      <c r="E19" s="119">
        <v>2166</v>
      </c>
      <c r="F19" s="119">
        <v>245</v>
      </c>
      <c r="G19" s="119">
        <v>1917</v>
      </c>
      <c r="H19" s="119">
        <v>5</v>
      </c>
      <c r="I19" s="119"/>
      <c r="J19" s="119"/>
    </row>
    <row r="20" spans="1:10" s="1" customFormat="1" ht="9.75" customHeight="1">
      <c r="A20" s="85"/>
      <c r="D20" s="28" t="s">
        <v>453</v>
      </c>
      <c r="E20" s="119">
        <v>1863</v>
      </c>
      <c r="F20" s="119">
        <v>169</v>
      </c>
      <c r="G20" s="119">
        <v>1693</v>
      </c>
      <c r="H20" s="119">
        <v>1</v>
      </c>
      <c r="I20" s="119"/>
      <c r="J20" s="119"/>
    </row>
    <row r="21" spans="1:10" s="1" customFormat="1" ht="9.75" customHeight="1">
      <c r="A21" s="85" t="str">
        <f>"02, 05"</f>
        <v>02, 05</v>
      </c>
      <c r="C21" s="1" t="s">
        <v>498</v>
      </c>
      <c r="D21" s="28" t="s">
        <v>452</v>
      </c>
      <c r="E21" s="119">
        <v>3956</v>
      </c>
      <c r="F21" s="119">
        <v>556</v>
      </c>
      <c r="G21" s="119">
        <v>3029</v>
      </c>
      <c r="H21" s="119">
        <v>371</v>
      </c>
      <c r="I21" s="119"/>
      <c r="J21" s="119"/>
    </row>
    <row r="22" spans="1:10" s="1" customFormat="1" ht="9.75" customHeight="1">
      <c r="A22" s="85"/>
      <c r="D22" s="28" t="s">
        <v>453</v>
      </c>
      <c r="E22" s="119">
        <v>2818</v>
      </c>
      <c r="F22" s="119">
        <v>299</v>
      </c>
      <c r="G22" s="119">
        <v>2387</v>
      </c>
      <c r="H22" s="119">
        <v>132</v>
      </c>
      <c r="I22" s="119"/>
      <c r="J22" s="119"/>
    </row>
    <row r="23" spans="1:10" s="1" customFormat="1" ht="6" customHeight="1">
      <c r="A23" s="85"/>
      <c r="D23" s="28"/>
      <c r="H23" s="117"/>
      <c r="I23" s="117"/>
      <c r="J23" s="117"/>
    </row>
    <row r="24" spans="1:10" s="81" customFormat="1" ht="10.5" customHeight="1">
      <c r="A24" s="80">
        <v>1</v>
      </c>
      <c r="B24" s="81" t="s">
        <v>499</v>
      </c>
      <c r="D24" s="82" t="s">
        <v>452</v>
      </c>
      <c r="E24" s="117">
        <v>3604</v>
      </c>
      <c r="F24" s="117">
        <v>1009</v>
      </c>
      <c r="G24" s="117">
        <v>2526</v>
      </c>
      <c r="H24" s="117">
        <v>70</v>
      </c>
      <c r="I24" s="117"/>
      <c r="J24" s="117"/>
    </row>
    <row r="25" spans="1:10" s="81" customFormat="1" ht="9.75" customHeight="1">
      <c r="A25" s="80"/>
      <c r="D25" s="82" t="s">
        <v>453</v>
      </c>
      <c r="E25" s="117">
        <v>1854</v>
      </c>
      <c r="F25" s="117">
        <v>222</v>
      </c>
      <c r="G25" s="117">
        <v>1615</v>
      </c>
      <c r="H25" s="117">
        <v>17</v>
      </c>
      <c r="I25" s="117"/>
      <c r="J25" s="117"/>
    </row>
    <row r="26" spans="1:10" s="1" customFormat="1" ht="7.5" customHeight="1">
      <c r="A26" s="85"/>
      <c r="D26" s="28"/>
      <c r="E26" s="117"/>
      <c r="F26" s="117"/>
      <c r="G26" s="117"/>
      <c r="H26" s="117"/>
      <c r="I26" s="117"/>
      <c r="J26" s="117"/>
    </row>
    <row r="27" spans="1:10" s="81" customFormat="1" ht="9.75" customHeight="1">
      <c r="A27" s="80">
        <v>2</v>
      </c>
      <c r="B27" s="81" t="s">
        <v>500</v>
      </c>
      <c r="D27" s="82" t="s">
        <v>452</v>
      </c>
      <c r="E27" s="117">
        <v>2819</v>
      </c>
      <c r="F27" s="117">
        <v>30</v>
      </c>
      <c r="G27" s="117">
        <v>1992</v>
      </c>
      <c r="H27" s="117">
        <v>797</v>
      </c>
      <c r="I27" s="117"/>
      <c r="J27" s="117"/>
    </row>
    <row r="28" spans="1:10" s="81" customFormat="1" ht="9.75" customHeight="1">
      <c r="A28" s="80"/>
      <c r="D28" s="82" t="s">
        <v>453</v>
      </c>
      <c r="E28" s="117">
        <v>1612</v>
      </c>
      <c r="F28" s="117">
        <v>14</v>
      </c>
      <c r="G28" s="117">
        <v>1281</v>
      </c>
      <c r="H28" s="117">
        <v>317</v>
      </c>
      <c r="I28" s="117"/>
      <c r="J28" s="117"/>
    </row>
    <row r="29" spans="1:10" s="81" customFormat="1" ht="9" customHeight="1">
      <c r="A29" s="80"/>
      <c r="C29" s="1" t="s">
        <v>403</v>
      </c>
      <c r="D29" s="82"/>
      <c r="E29" s="117"/>
      <c r="F29" s="117"/>
      <c r="G29" s="117"/>
      <c r="H29" s="117"/>
      <c r="I29" s="117"/>
      <c r="J29" s="117"/>
    </row>
    <row r="30" spans="1:10" s="1" customFormat="1" ht="9.75" customHeight="1">
      <c r="A30" s="85" t="s">
        <v>501</v>
      </c>
      <c r="B30"/>
      <c r="C30" s="1" t="s">
        <v>502</v>
      </c>
      <c r="D30" s="28" t="s">
        <v>452</v>
      </c>
      <c r="E30" s="119">
        <v>1337</v>
      </c>
      <c r="F30" s="719" t="s">
        <v>491</v>
      </c>
      <c r="G30" s="119">
        <v>868</v>
      </c>
      <c r="H30" s="119">
        <v>469</v>
      </c>
      <c r="I30" s="119"/>
      <c r="J30" s="119"/>
    </row>
    <row r="31" spans="1:10" s="1" customFormat="1" ht="9.75" customHeight="1">
      <c r="A31" s="85"/>
      <c r="D31" s="28" t="s">
        <v>453</v>
      </c>
      <c r="E31" s="119">
        <v>686</v>
      </c>
      <c r="F31" s="719" t="s">
        <v>491</v>
      </c>
      <c r="G31" s="119">
        <v>511</v>
      </c>
      <c r="H31" s="119">
        <v>175</v>
      </c>
      <c r="I31" s="119"/>
      <c r="J31" s="119"/>
    </row>
    <row r="32" spans="1:10" s="1" customFormat="1" ht="7.5" customHeight="1">
      <c r="A32" s="85"/>
      <c r="D32" s="28"/>
      <c r="H32" s="117"/>
      <c r="I32" s="117"/>
      <c r="J32" s="117"/>
    </row>
    <row r="33" spans="1:10" s="81" customFormat="1" ht="9.75" customHeight="1">
      <c r="A33" s="80">
        <v>3</v>
      </c>
      <c r="B33" s="81" t="s">
        <v>503</v>
      </c>
      <c r="D33" s="82" t="s">
        <v>452</v>
      </c>
      <c r="E33" s="117">
        <v>2009</v>
      </c>
      <c r="F33" s="117">
        <v>32</v>
      </c>
      <c r="G33" s="117">
        <v>1621</v>
      </c>
      <c r="H33" s="117">
        <v>356</v>
      </c>
      <c r="I33" s="117"/>
      <c r="J33" s="117"/>
    </row>
    <row r="34" spans="1:10" s="81" customFormat="1" ht="9.75" customHeight="1">
      <c r="A34" s="80"/>
      <c r="D34" s="82" t="s">
        <v>453</v>
      </c>
      <c r="E34" s="117">
        <v>1249</v>
      </c>
      <c r="F34" s="117">
        <v>10</v>
      </c>
      <c r="G34" s="117">
        <v>1116</v>
      </c>
      <c r="H34" s="117">
        <v>124</v>
      </c>
      <c r="I34" s="117"/>
      <c r="J34" s="117"/>
    </row>
    <row r="35" spans="1:10" s="1" customFormat="1" ht="9" customHeight="1">
      <c r="A35" s="85"/>
      <c r="C35" s="1" t="s">
        <v>403</v>
      </c>
      <c r="D35" s="28"/>
      <c r="H35" s="117"/>
      <c r="I35" s="117"/>
      <c r="J35" s="117"/>
    </row>
    <row r="36" spans="1:10" s="1" customFormat="1" ht="9.75" customHeight="1">
      <c r="A36" s="85">
        <v>33</v>
      </c>
      <c r="B36"/>
      <c r="C36" s="1" t="s">
        <v>504</v>
      </c>
      <c r="D36" s="28" t="s">
        <v>452</v>
      </c>
      <c r="E36" s="119">
        <v>368</v>
      </c>
      <c r="F36" s="719" t="s">
        <v>491</v>
      </c>
      <c r="G36" s="119">
        <v>359</v>
      </c>
      <c r="H36" s="119">
        <v>9</v>
      </c>
      <c r="I36" s="119"/>
      <c r="J36" s="119"/>
    </row>
    <row r="37" spans="1:10" s="1" customFormat="1" ht="9.75" customHeight="1">
      <c r="A37" s="85"/>
      <c r="D37" s="28" t="s">
        <v>453</v>
      </c>
      <c r="E37" s="119">
        <v>196</v>
      </c>
      <c r="F37" s="719" t="s">
        <v>491</v>
      </c>
      <c r="G37" s="119">
        <v>194</v>
      </c>
      <c r="H37" s="119">
        <v>2</v>
      </c>
      <c r="I37" s="119"/>
      <c r="J37" s="119"/>
    </row>
    <row r="38" spans="1:10" s="1" customFormat="1" ht="7.5" customHeight="1">
      <c r="A38" s="85"/>
      <c r="D38" s="28"/>
      <c r="E38" s="119"/>
      <c r="F38" s="119"/>
      <c r="G38" s="119"/>
      <c r="H38" s="119"/>
      <c r="I38" s="119"/>
      <c r="J38" s="119"/>
    </row>
    <row r="39" spans="1:10" s="81" customFormat="1" ht="9.75" customHeight="1">
      <c r="A39" s="80">
        <v>4</v>
      </c>
      <c r="B39" s="81" t="s">
        <v>508</v>
      </c>
      <c r="D39" s="82" t="s">
        <v>452</v>
      </c>
      <c r="E39" s="117">
        <v>6366</v>
      </c>
      <c r="F39" s="117">
        <v>331</v>
      </c>
      <c r="G39" s="117">
        <v>5384</v>
      </c>
      <c r="H39" s="117">
        <v>652</v>
      </c>
      <c r="I39" s="117"/>
      <c r="J39" s="117"/>
    </row>
    <row r="40" spans="1:10" s="81" customFormat="1" ht="9.75" customHeight="1">
      <c r="A40" s="80"/>
      <c r="D40" s="82" t="s">
        <v>453</v>
      </c>
      <c r="E40" s="117">
        <v>5797</v>
      </c>
      <c r="F40" s="117">
        <v>262</v>
      </c>
      <c r="G40" s="117">
        <v>4995</v>
      </c>
      <c r="H40" s="117">
        <v>540</v>
      </c>
      <c r="I40" s="117"/>
      <c r="J40" s="117"/>
    </row>
    <row r="41" spans="1:10" s="81" customFormat="1" ht="9.75" customHeight="1">
      <c r="A41" s="80"/>
      <c r="C41" s="118" t="s">
        <v>403</v>
      </c>
      <c r="D41" s="82"/>
      <c r="H41" s="117"/>
      <c r="I41" s="117"/>
      <c r="J41" s="117"/>
    </row>
    <row r="42" spans="1:10" s="1" customFormat="1" ht="9.75" customHeight="1">
      <c r="A42" s="85">
        <v>46</v>
      </c>
      <c r="B42"/>
      <c r="C42" s="1" t="s">
        <v>509</v>
      </c>
      <c r="D42" s="28" t="s">
        <v>452</v>
      </c>
      <c r="E42" s="119">
        <v>3923</v>
      </c>
      <c r="F42" s="719" t="s">
        <v>491</v>
      </c>
      <c r="G42" s="119">
        <v>3294</v>
      </c>
      <c r="H42" s="119">
        <v>630</v>
      </c>
      <c r="I42" s="119"/>
      <c r="J42" s="119"/>
    </row>
    <row r="43" spans="1:10" s="1" customFormat="1" ht="9.75" customHeight="1">
      <c r="A43" s="85"/>
      <c r="B43"/>
      <c r="D43" s="28" t="s">
        <v>453</v>
      </c>
      <c r="E43" s="119">
        <v>3701</v>
      </c>
      <c r="F43" s="719" t="s">
        <v>491</v>
      </c>
      <c r="G43" s="119">
        <v>3177</v>
      </c>
      <c r="H43" s="119">
        <v>525</v>
      </c>
      <c r="I43" s="119"/>
      <c r="J43" s="119"/>
    </row>
    <row r="44" spans="1:10" s="81" customFormat="1" ht="9.75" customHeight="1">
      <c r="A44" s="80"/>
      <c r="C44" s="118" t="s">
        <v>510</v>
      </c>
      <c r="D44" s="28"/>
      <c r="E44" s="119"/>
      <c r="F44" s="719"/>
      <c r="G44" s="119"/>
      <c r="H44" s="119"/>
      <c r="I44" s="117"/>
      <c r="J44" s="117"/>
    </row>
    <row r="45" spans="1:10" s="1" customFormat="1" ht="9.75" customHeight="1">
      <c r="A45" s="85">
        <v>464</v>
      </c>
      <c r="B45"/>
      <c r="C45" s="1" t="s">
        <v>511</v>
      </c>
      <c r="D45" s="28" t="s">
        <v>452</v>
      </c>
      <c r="E45" s="119">
        <v>3444</v>
      </c>
      <c r="F45" s="719" t="s">
        <v>491</v>
      </c>
      <c r="G45" s="119">
        <v>2914</v>
      </c>
      <c r="H45" s="119">
        <v>530</v>
      </c>
      <c r="I45" s="119"/>
      <c r="J45" s="119"/>
    </row>
    <row r="46" spans="1:10" s="1" customFormat="1" ht="9.75" customHeight="1">
      <c r="A46" s="85"/>
      <c r="D46" s="28" t="s">
        <v>453</v>
      </c>
      <c r="E46" s="119">
        <v>3372</v>
      </c>
      <c r="F46" s="719" t="s">
        <v>491</v>
      </c>
      <c r="G46" s="119">
        <v>2892</v>
      </c>
      <c r="H46" s="119">
        <v>480</v>
      </c>
      <c r="I46" s="119"/>
      <c r="J46" s="119"/>
    </row>
    <row r="47" spans="1:10" s="1" customFormat="1" ht="7.5" customHeight="1">
      <c r="A47" s="85"/>
      <c r="D47" s="28"/>
      <c r="H47" s="117"/>
      <c r="I47" s="119"/>
      <c r="J47" s="119"/>
    </row>
    <row r="48" spans="1:10" s="81" customFormat="1" ht="9.75" customHeight="1">
      <c r="A48" s="80">
        <v>5</v>
      </c>
      <c r="B48" s="81" t="s">
        <v>512</v>
      </c>
      <c r="D48" s="82" t="s">
        <v>452</v>
      </c>
      <c r="E48" s="117">
        <v>2197</v>
      </c>
      <c r="F48" s="117">
        <v>39</v>
      </c>
      <c r="G48" s="117">
        <v>1136</v>
      </c>
      <c r="H48" s="117">
        <v>1022</v>
      </c>
      <c r="I48" s="117"/>
      <c r="J48" s="117"/>
    </row>
    <row r="49" spans="1:10" s="81" customFormat="1" ht="9.75" customHeight="1">
      <c r="A49" s="80"/>
      <c r="D49" s="82" t="s">
        <v>453</v>
      </c>
      <c r="E49" s="117">
        <v>1136</v>
      </c>
      <c r="F49" s="117">
        <v>24</v>
      </c>
      <c r="G49" s="117">
        <v>784</v>
      </c>
      <c r="H49" s="117">
        <v>328</v>
      </c>
      <c r="I49" s="117"/>
      <c r="J49" s="117"/>
    </row>
    <row r="50" spans="1:10" s="1" customFormat="1" ht="9.75" customHeight="1">
      <c r="A50" s="85"/>
      <c r="B50"/>
      <c r="C50" s="1" t="s">
        <v>403</v>
      </c>
      <c r="D50" s="28"/>
      <c r="E50" s="119"/>
      <c r="F50" s="719"/>
      <c r="G50" s="119"/>
      <c r="H50" s="119"/>
      <c r="I50" s="119"/>
      <c r="J50" s="119"/>
    </row>
    <row r="51" spans="1:10" s="1" customFormat="1" ht="9.75" customHeight="1">
      <c r="A51" s="85">
        <v>58</v>
      </c>
      <c r="C51" s="1" t="s">
        <v>513</v>
      </c>
      <c r="D51" s="28" t="s">
        <v>452</v>
      </c>
      <c r="E51" s="119">
        <v>789</v>
      </c>
      <c r="F51" s="119">
        <v>4</v>
      </c>
      <c r="G51" s="119">
        <v>122</v>
      </c>
      <c r="H51" s="119">
        <v>664</v>
      </c>
      <c r="I51" s="119"/>
      <c r="J51" s="119"/>
    </row>
    <row r="52" spans="1:10" s="1" customFormat="1" ht="9.75" customHeight="1">
      <c r="A52" s="85"/>
      <c r="B52"/>
      <c r="D52" s="28" t="s">
        <v>453</v>
      </c>
      <c r="E52" s="119">
        <v>301</v>
      </c>
      <c r="F52" s="119">
        <v>2</v>
      </c>
      <c r="G52" s="119">
        <v>66</v>
      </c>
      <c r="H52" s="119">
        <v>233</v>
      </c>
      <c r="I52" s="119"/>
      <c r="J52" s="119"/>
    </row>
    <row r="53" spans="1:10" s="1" customFormat="1" ht="7.5" customHeight="1">
      <c r="A53" s="85"/>
      <c r="D53" s="28"/>
      <c r="H53" s="117"/>
      <c r="I53" s="117"/>
      <c r="J53" s="117"/>
    </row>
    <row r="54" spans="1:10" s="81" customFormat="1" ht="9.75" customHeight="1">
      <c r="A54" s="80">
        <v>6</v>
      </c>
      <c r="B54" s="81" t="s">
        <v>514</v>
      </c>
      <c r="D54" s="82" t="s">
        <v>452</v>
      </c>
      <c r="E54" s="117">
        <v>3149</v>
      </c>
      <c r="F54" s="117">
        <v>207</v>
      </c>
      <c r="G54" s="117">
        <v>2344</v>
      </c>
      <c r="H54" s="117">
        <v>598</v>
      </c>
      <c r="I54" s="117"/>
      <c r="J54" s="117"/>
    </row>
    <row r="55" spans="1:10" s="81" customFormat="1" ht="9.75" customHeight="1">
      <c r="A55" s="80"/>
      <c r="D55" s="82" t="s">
        <v>453</v>
      </c>
      <c r="E55" s="117">
        <v>1616</v>
      </c>
      <c r="F55" s="117">
        <v>97</v>
      </c>
      <c r="G55" s="117">
        <v>1438</v>
      </c>
      <c r="H55" s="117">
        <v>80</v>
      </c>
      <c r="I55" s="117"/>
      <c r="J55" s="117"/>
    </row>
    <row r="56" spans="1:10" s="81" customFormat="1" ht="9.75" customHeight="1">
      <c r="A56" s="80"/>
      <c r="C56" s="118" t="s">
        <v>403</v>
      </c>
      <c r="D56" s="82"/>
      <c r="H56" s="117"/>
      <c r="I56" s="117"/>
      <c r="J56" s="117"/>
    </row>
    <row r="57" spans="1:10" s="1" customFormat="1" ht="9.75" customHeight="1">
      <c r="A57" s="85">
        <v>60</v>
      </c>
      <c r="B57"/>
      <c r="C57" s="1" t="s">
        <v>515</v>
      </c>
      <c r="D57" s="28" t="s">
        <v>452</v>
      </c>
      <c r="E57" s="119">
        <v>1751</v>
      </c>
      <c r="F57" s="119">
        <v>84</v>
      </c>
      <c r="G57" s="119">
        <v>1435</v>
      </c>
      <c r="H57" s="119">
        <v>232</v>
      </c>
      <c r="I57" s="119"/>
      <c r="J57" s="119"/>
    </row>
    <row r="58" spans="1:10" s="1" customFormat="1" ht="9.75" customHeight="1">
      <c r="A58" s="85"/>
      <c r="B58"/>
      <c r="D58" s="28" t="s">
        <v>453</v>
      </c>
      <c r="E58" s="119">
        <v>921</v>
      </c>
      <c r="F58" s="119">
        <v>32</v>
      </c>
      <c r="G58" s="119">
        <v>849</v>
      </c>
      <c r="H58" s="119">
        <v>40</v>
      </c>
      <c r="I58" s="119"/>
      <c r="J58" s="119"/>
    </row>
    <row r="59" spans="1:10" s="1" customFormat="1" ht="7.5" customHeight="1">
      <c r="A59" s="85"/>
      <c r="D59" s="28"/>
      <c r="H59" s="117"/>
      <c r="I59" s="117"/>
      <c r="J59" s="117"/>
    </row>
    <row r="60" spans="1:10" s="81" customFormat="1" ht="10.5" customHeight="1">
      <c r="A60" s="80">
        <v>7</v>
      </c>
      <c r="B60" s="81" t="s">
        <v>516</v>
      </c>
      <c r="D60" s="82" t="s">
        <v>452</v>
      </c>
      <c r="E60" s="117">
        <v>3200</v>
      </c>
      <c r="F60" s="117">
        <v>22</v>
      </c>
      <c r="G60" s="117">
        <v>649</v>
      </c>
      <c r="H60" s="117">
        <v>2530</v>
      </c>
      <c r="I60" s="117"/>
      <c r="J60" s="117"/>
    </row>
    <row r="61" spans="1:10" s="81" customFormat="1" ht="9.75" customHeight="1">
      <c r="A61" s="80"/>
      <c r="B61" s="81" t="s">
        <v>517</v>
      </c>
      <c r="D61" s="82" t="s">
        <v>453</v>
      </c>
      <c r="E61" s="117">
        <v>724</v>
      </c>
      <c r="F61" s="117">
        <v>10</v>
      </c>
      <c r="G61" s="117">
        <v>411</v>
      </c>
      <c r="H61" s="117">
        <v>304</v>
      </c>
      <c r="I61" s="117"/>
      <c r="J61" s="117"/>
    </row>
    <row r="62" spans="1:10" s="81" customFormat="1" ht="9.75" customHeight="1">
      <c r="A62" s="80"/>
      <c r="C62" s="1" t="s">
        <v>403</v>
      </c>
      <c r="D62" s="82"/>
      <c r="H62" s="117"/>
      <c r="I62" s="117"/>
      <c r="J62" s="117"/>
    </row>
    <row r="63" spans="1:10" s="1" customFormat="1" ht="9.75" customHeight="1">
      <c r="A63" s="85">
        <v>77</v>
      </c>
      <c r="B63"/>
      <c r="C63" s="1" t="s">
        <v>518</v>
      </c>
      <c r="D63" s="28" t="s">
        <v>452</v>
      </c>
      <c r="E63" s="119">
        <v>2327</v>
      </c>
      <c r="F63" s="719" t="s">
        <v>491</v>
      </c>
      <c r="G63" s="119">
        <v>143</v>
      </c>
      <c r="H63" s="119">
        <v>2185</v>
      </c>
      <c r="I63" s="119"/>
      <c r="J63" s="119"/>
    </row>
    <row r="64" spans="1:10" s="1" customFormat="1" ht="9.75" customHeight="1">
      <c r="A64" s="85"/>
      <c r="B64"/>
      <c r="D64" s="28" t="s">
        <v>453</v>
      </c>
      <c r="E64" s="119">
        <v>245</v>
      </c>
      <c r="F64" s="719" t="s">
        <v>491</v>
      </c>
      <c r="G64" s="119">
        <v>51</v>
      </c>
      <c r="H64" s="119">
        <v>195</v>
      </c>
      <c r="I64" s="119"/>
      <c r="J64" s="119"/>
    </row>
    <row r="65" spans="1:10" s="81" customFormat="1" ht="7.5" customHeight="1">
      <c r="A65" s="80"/>
      <c r="D65" s="28"/>
      <c r="H65" s="117"/>
      <c r="I65" s="117"/>
      <c r="J65" s="117"/>
    </row>
    <row r="66" spans="1:10" s="81" customFormat="1" ht="9.75" customHeight="1">
      <c r="A66" s="80">
        <v>8</v>
      </c>
      <c r="B66" s="81" t="s">
        <v>519</v>
      </c>
      <c r="D66" s="82" t="s">
        <v>452</v>
      </c>
      <c r="E66" s="117">
        <v>161</v>
      </c>
      <c r="F66" s="117">
        <v>6</v>
      </c>
      <c r="G66" s="117">
        <v>64</v>
      </c>
      <c r="H66" s="117">
        <v>91</v>
      </c>
      <c r="I66" s="117"/>
      <c r="J66" s="117"/>
    </row>
    <row r="67" spans="1:10" s="81" customFormat="1" ht="9.75" customHeight="1">
      <c r="A67" s="80"/>
      <c r="B67" s="81" t="s">
        <v>520</v>
      </c>
      <c r="D67" s="82" t="s">
        <v>453</v>
      </c>
      <c r="E67" s="117">
        <v>64</v>
      </c>
      <c r="F67" s="117">
        <v>3</v>
      </c>
      <c r="G67" s="117">
        <v>39</v>
      </c>
      <c r="H67" s="117">
        <v>22</v>
      </c>
      <c r="I67" s="117"/>
      <c r="J67" s="117"/>
    </row>
    <row r="68" spans="1:10" s="81" customFormat="1" ht="9.75" customHeight="1">
      <c r="A68" s="80"/>
      <c r="D68" s="121"/>
      <c r="E68" s="117"/>
      <c r="F68" s="117"/>
      <c r="G68" s="117"/>
      <c r="H68" s="117"/>
      <c r="I68" s="117"/>
      <c r="J68" s="117"/>
    </row>
    <row r="69" spans="1:10" s="81" customFormat="1" ht="12" customHeight="1">
      <c r="A69" s="80" t="str">
        <f>"0-8"</f>
        <v>0-8</v>
      </c>
      <c r="B69" s="81" t="s">
        <v>523</v>
      </c>
      <c r="D69" s="82" t="s">
        <v>452</v>
      </c>
      <c r="E69" s="117">
        <v>3782</v>
      </c>
      <c r="F69" s="117">
        <v>10</v>
      </c>
      <c r="G69" s="117">
        <v>2651</v>
      </c>
      <c r="H69" s="117">
        <v>1122</v>
      </c>
      <c r="I69" s="117"/>
      <c r="J69" s="117"/>
    </row>
    <row r="70" spans="1:10" s="81" customFormat="1" ht="9.75" customHeight="1">
      <c r="A70" s="80"/>
      <c r="D70" s="82" t="s">
        <v>453</v>
      </c>
      <c r="E70" s="117">
        <v>2176</v>
      </c>
      <c r="F70" s="117">
        <v>4</v>
      </c>
      <c r="G70" s="117">
        <v>1911</v>
      </c>
      <c r="H70" s="117">
        <v>261</v>
      </c>
      <c r="I70" s="117"/>
      <c r="J70" s="117"/>
    </row>
    <row r="71" spans="1:10" s="1" customFormat="1" ht="9" customHeight="1">
      <c r="A71" s="85"/>
      <c r="C71" s="1" t="s">
        <v>403</v>
      </c>
      <c r="D71" s="28"/>
      <c r="H71" s="117"/>
      <c r="I71" s="117"/>
      <c r="J71" s="117"/>
    </row>
    <row r="72" spans="1:10" s="1" customFormat="1" ht="9.75" customHeight="1">
      <c r="A72" s="85">
        <v>51</v>
      </c>
      <c r="B72"/>
      <c r="C72" s="1" t="s">
        <v>521</v>
      </c>
      <c r="D72" s="28" t="s">
        <v>452</v>
      </c>
      <c r="E72" s="119">
        <v>1543</v>
      </c>
      <c r="F72" s="719" t="s">
        <v>491</v>
      </c>
      <c r="G72" s="119">
        <v>1453</v>
      </c>
      <c r="H72" s="119">
        <v>90</v>
      </c>
      <c r="I72" s="119"/>
      <c r="J72" s="119"/>
    </row>
    <row r="73" spans="1:10" s="1" customFormat="1" ht="9.75" customHeight="1">
      <c r="A73" s="85"/>
      <c r="D73" s="28" t="s">
        <v>453</v>
      </c>
      <c r="E73" s="119">
        <v>1274</v>
      </c>
      <c r="F73" s="719" t="s">
        <v>491</v>
      </c>
      <c r="G73" s="119">
        <v>1230</v>
      </c>
      <c r="H73" s="119">
        <v>44</v>
      </c>
      <c r="I73" s="119"/>
      <c r="J73" s="119"/>
    </row>
    <row r="74" spans="1:10" s="1" customFormat="1" ht="7.5" customHeight="1">
      <c r="A74" s="85"/>
      <c r="D74" s="28"/>
      <c r="E74" s="87"/>
      <c r="F74" s="87"/>
      <c r="G74" s="87"/>
      <c r="H74" s="117"/>
      <c r="I74" s="117"/>
      <c r="J74" s="117"/>
    </row>
    <row r="75" spans="1:10" s="81" customFormat="1" ht="9.75" customHeight="1">
      <c r="A75" s="80"/>
      <c r="B75" s="81" t="s">
        <v>439</v>
      </c>
      <c r="D75" s="82" t="s">
        <v>452</v>
      </c>
      <c r="E75" s="117">
        <v>34859</v>
      </c>
      <c r="F75" s="117">
        <v>2935</v>
      </c>
      <c r="G75" s="117">
        <v>24152</v>
      </c>
      <c r="H75" s="117">
        <v>7773</v>
      </c>
      <c r="I75" s="117"/>
      <c r="J75" s="117"/>
    </row>
    <row r="76" spans="1:10" s="81" customFormat="1" ht="9.75" customHeight="1">
      <c r="A76" s="80"/>
      <c r="D76" s="82" t="s">
        <v>453</v>
      </c>
      <c r="E76" s="117">
        <v>21686</v>
      </c>
      <c r="F76" s="117">
        <v>1234</v>
      </c>
      <c r="G76" s="117">
        <v>18261</v>
      </c>
      <c r="H76" s="117">
        <v>2191</v>
      </c>
      <c r="I76" s="117"/>
      <c r="J76" s="117"/>
    </row>
    <row r="77" spans="5:10" s="1" customFormat="1" ht="9.75" customHeight="1">
      <c r="E77" s="122"/>
      <c r="F77" s="122"/>
      <c r="G77" s="122"/>
      <c r="H77" s="122"/>
      <c r="I77" s="117"/>
      <c r="J77" s="117"/>
    </row>
    <row r="78" spans="1:10" s="96" customFormat="1" ht="12.75">
      <c r="A78" s="1" t="s">
        <v>522</v>
      </c>
      <c r="E78" s="122"/>
      <c r="F78" s="122"/>
      <c r="G78" s="122"/>
      <c r="H78" s="122"/>
      <c r="I78" s="117"/>
      <c r="J78" s="117"/>
    </row>
    <row r="79" spans="5:10" s="96" customFormat="1" ht="12.75">
      <c r="E79" s="122"/>
      <c r="F79" s="122"/>
      <c r="G79" s="122"/>
      <c r="H79" s="122"/>
      <c r="I79" s="122"/>
      <c r="J79" s="122"/>
    </row>
    <row r="80" spans="5:10" s="96" customFormat="1" ht="12.75">
      <c r="E80" s="122"/>
      <c r="F80" s="122"/>
      <c r="G80" s="122"/>
      <c r="H80" s="122"/>
      <c r="I80" s="122"/>
      <c r="J80" s="122"/>
    </row>
    <row r="81" spans="5:10" s="96" customFormat="1" ht="12.75">
      <c r="E81" s="122"/>
      <c r="F81" s="122"/>
      <c r="G81" s="122"/>
      <c r="H81" s="122"/>
      <c r="I81" s="122"/>
      <c r="J81" s="122"/>
    </row>
    <row r="82" spans="5:10" s="96" customFormat="1" ht="12.75">
      <c r="E82" s="122"/>
      <c r="F82" s="122"/>
      <c r="G82" s="122"/>
      <c r="H82" s="122"/>
      <c r="I82" s="122"/>
      <c r="J82" s="122"/>
    </row>
    <row r="83" spans="5:10" s="96" customFormat="1" ht="12.75">
      <c r="E83" s="122"/>
      <c r="F83" s="122"/>
      <c r="G83" s="122"/>
      <c r="H83" s="122"/>
      <c r="I83" s="122"/>
      <c r="J83" s="122"/>
    </row>
    <row r="84" spans="5:10" s="96" customFormat="1" ht="12.75">
      <c r="E84" s="122"/>
      <c r="F84" s="122"/>
      <c r="G84" s="122"/>
      <c r="H84" s="122"/>
      <c r="I84" s="122"/>
      <c r="J84" s="122"/>
    </row>
    <row r="85" spans="5:10" s="96" customFormat="1" ht="12.75">
      <c r="E85" s="122"/>
      <c r="F85" s="122"/>
      <c r="G85" s="122"/>
      <c r="H85" s="122"/>
      <c r="I85" s="122"/>
      <c r="J85" s="122"/>
    </row>
    <row r="86" spans="5:10" s="96" customFormat="1" ht="12.75">
      <c r="E86" s="122"/>
      <c r="F86" s="122"/>
      <c r="G86" s="122"/>
      <c r="H86" s="122"/>
      <c r="I86" s="122"/>
      <c r="J86" s="122"/>
    </row>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sheetData>
  <mergeCells count="4">
    <mergeCell ref="A3:H3"/>
    <mergeCell ref="A4:H4"/>
    <mergeCell ref="A7:A9"/>
    <mergeCell ref="A1:H1"/>
  </mergeCells>
  <printOptions/>
  <pageMargins left="0.984251968503937" right="0.984251968503937" top="0.5905511811023623" bottom="0.3937007874015748"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6"/>
  <sheetViews>
    <sheetView workbookViewId="0" topLeftCell="A1">
      <selection activeCell="D16" sqref="D16"/>
    </sheetView>
  </sheetViews>
  <sheetFormatPr defaultColWidth="11.421875" defaultRowHeight="12.75"/>
  <cols>
    <col min="2" max="2" width="12.00390625" style="0" bestFit="1" customWidth="1"/>
    <col min="3" max="3" width="12.7109375" style="0" customWidth="1"/>
  </cols>
  <sheetData>
    <row r="1" spans="2:5" ht="12.75">
      <c r="B1" t="s">
        <v>191</v>
      </c>
      <c r="C1" t="s">
        <v>192</v>
      </c>
      <c r="D1" t="s">
        <v>193</v>
      </c>
      <c r="E1" t="s">
        <v>194</v>
      </c>
    </row>
    <row r="2" spans="1:5" ht="12.75">
      <c r="A2">
        <v>1999</v>
      </c>
      <c r="B2">
        <v>77.406</v>
      </c>
      <c r="C2">
        <v>4.878</v>
      </c>
      <c r="D2">
        <v>51.998</v>
      </c>
      <c r="E2">
        <v>2.509</v>
      </c>
    </row>
    <row r="3" spans="1:5" ht="12.75">
      <c r="A3">
        <v>2000</v>
      </c>
      <c r="B3">
        <v>76.94</v>
      </c>
      <c r="C3">
        <v>4.459</v>
      </c>
      <c r="D3">
        <v>50.45</v>
      </c>
      <c r="E3">
        <v>2.624</v>
      </c>
    </row>
    <row r="4" spans="1:5" ht="12.75">
      <c r="A4">
        <v>2001</v>
      </c>
      <c r="B4">
        <v>74.812</v>
      </c>
      <c r="C4">
        <v>4.384</v>
      </c>
      <c r="D4">
        <v>47.109</v>
      </c>
      <c r="E4">
        <v>2.629</v>
      </c>
    </row>
    <row r="5" spans="1:5" ht="12.75">
      <c r="A5">
        <v>2002</v>
      </c>
      <c r="B5">
        <v>71.939</v>
      </c>
      <c r="C5">
        <v>4.265</v>
      </c>
      <c r="D5">
        <v>43.911</v>
      </c>
      <c r="E5">
        <v>2.561</v>
      </c>
    </row>
    <row r="6" spans="1:5" ht="12.75">
      <c r="A6">
        <v>2003</v>
      </c>
      <c r="B6">
        <v>70.145</v>
      </c>
      <c r="C6">
        <v>4.875</v>
      </c>
      <c r="D6">
        <v>39.468</v>
      </c>
      <c r="E6">
        <v>2.18</v>
      </c>
    </row>
  </sheetData>
  <printOptions/>
  <pageMargins left="0.75" right="0.75" top="1" bottom="1"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dimension ref="A2:B14"/>
  <sheetViews>
    <sheetView workbookViewId="0" topLeftCell="A1">
      <selection activeCell="A10" sqref="A10"/>
    </sheetView>
  </sheetViews>
  <sheetFormatPr defaultColWidth="11.421875" defaultRowHeight="12.75"/>
  <cols>
    <col min="1" max="1" width="29.140625" style="301" bestFit="1" customWidth="1"/>
    <col min="2" max="16384" width="11.421875" style="301" customWidth="1"/>
  </cols>
  <sheetData>
    <row r="2" spans="1:2" ht="12.75">
      <c r="A2" s="301" t="s">
        <v>195</v>
      </c>
      <c r="B2" s="301">
        <v>2161</v>
      </c>
    </row>
    <row r="3" spans="1:2" ht="12.75">
      <c r="A3" s="301" t="s">
        <v>196</v>
      </c>
      <c r="B3" s="301">
        <v>10355</v>
      </c>
    </row>
    <row r="4" spans="1:2" ht="12.75">
      <c r="A4" s="301" t="s">
        <v>197</v>
      </c>
      <c r="B4" s="301">
        <v>21802</v>
      </c>
    </row>
    <row r="5" spans="1:2" ht="12.75">
      <c r="A5" s="301" t="s">
        <v>198</v>
      </c>
      <c r="B5" s="301">
        <v>23159</v>
      </c>
    </row>
    <row r="6" spans="1:2" ht="12.75">
      <c r="A6" s="301" t="s">
        <v>199</v>
      </c>
      <c r="B6" s="301">
        <v>11921</v>
      </c>
    </row>
    <row r="7" spans="1:2" ht="12.75">
      <c r="A7" s="301" t="s">
        <v>200</v>
      </c>
      <c r="B7" s="301">
        <v>747</v>
      </c>
    </row>
    <row r="9" spans="1:2" ht="12.75">
      <c r="A9" s="301" t="s">
        <v>195</v>
      </c>
      <c r="B9" s="301">
        <v>1743</v>
      </c>
    </row>
    <row r="10" spans="1:2" ht="12.75">
      <c r="A10" s="301" t="s">
        <v>196</v>
      </c>
      <c r="B10" s="301">
        <v>3155</v>
      </c>
    </row>
    <row r="11" spans="1:2" ht="12.75">
      <c r="A11" s="301" t="s">
        <v>197</v>
      </c>
      <c r="B11" s="301">
        <v>11462</v>
      </c>
    </row>
    <row r="12" spans="1:2" ht="12.75">
      <c r="A12" s="301" t="s">
        <v>198</v>
      </c>
      <c r="B12" s="301">
        <v>15173</v>
      </c>
    </row>
    <row r="13" spans="1:2" ht="12.75">
      <c r="A13" s="301" t="s">
        <v>199</v>
      </c>
      <c r="B13" s="301">
        <v>7661</v>
      </c>
    </row>
    <row r="14" spans="1:2" ht="12.75">
      <c r="A14" s="301" t="s">
        <v>200</v>
      </c>
      <c r="B14" s="301">
        <v>274</v>
      </c>
    </row>
  </sheetData>
  <printOptions/>
  <pageMargins left="0.75" right="0.75" top="1" bottom="1"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4.xml><?xml version="1.0" encoding="utf-8"?>
<worksheet xmlns="http://schemas.openxmlformats.org/spreadsheetml/2006/main" xmlns:r="http://schemas.openxmlformats.org/officeDocument/2006/relationships">
  <dimension ref="A1:J75"/>
  <sheetViews>
    <sheetView workbookViewId="0" topLeftCell="A1">
      <selection activeCell="J70" sqref="J70"/>
    </sheetView>
  </sheetViews>
  <sheetFormatPr defaultColWidth="11.421875" defaultRowHeight="12.75"/>
  <cols>
    <col min="1" max="1" width="1.7109375" style="0" customWidth="1"/>
    <col min="2" max="2" width="1.8515625" style="0" customWidth="1"/>
    <col min="3" max="3" width="1.7109375" style="0" customWidth="1"/>
    <col min="4" max="4" width="25.8515625" style="0" customWidth="1"/>
    <col min="5" max="8" width="12.7109375" style="0" customWidth="1"/>
  </cols>
  <sheetData>
    <row r="1" spans="1:10" s="1" customFormat="1" ht="11.25">
      <c r="A1" s="4" t="str">
        <f>"- 9 -"</f>
        <v>- 9 -</v>
      </c>
      <c r="B1" s="4"/>
      <c r="C1" s="4"/>
      <c r="D1" s="4"/>
      <c r="E1" s="4"/>
      <c r="F1" s="4"/>
      <c r="G1" s="4"/>
      <c r="H1" s="4"/>
      <c r="I1" s="21"/>
      <c r="J1" s="4"/>
    </row>
    <row r="2" s="1" customFormat="1" ht="11.25"/>
    <row r="3" s="1" customFormat="1" ht="11.25"/>
    <row r="4" spans="1:10" s="1" customFormat="1" ht="12.75">
      <c r="A4" s="22" t="s">
        <v>392</v>
      </c>
      <c r="B4" s="22"/>
      <c r="C4" s="22"/>
      <c r="D4" s="22"/>
      <c r="E4" s="22"/>
      <c r="F4" s="22"/>
      <c r="G4" s="22"/>
      <c r="H4" s="4"/>
      <c r="I4" s="21"/>
      <c r="J4" s="21"/>
    </row>
    <row r="5" s="1" customFormat="1" ht="11.25"/>
    <row r="6" spans="1:8" s="1" customFormat="1" ht="12" thickBot="1">
      <c r="A6" s="23"/>
      <c r="B6" s="23"/>
      <c r="C6" s="23"/>
      <c r="D6" s="23"/>
      <c r="E6" s="23"/>
      <c r="F6" s="23"/>
      <c r="G6" s="23"/>
      <c r="H6" s="23"/>
    </row>
    <row r="7" spans="1:8" s="1" customFormat="1" ht="12.75">
      <c r="A7" s="24"/>
      <c r="B7" s="25"/>
      <c r="C7" s="24"/>
      <c r="D7" s="26"/>
      <c r="E7" s="27"/>
      <c r="F7" s="27"/>
      <c r="G7" s="27"/>
      <c r="H7" s="27"/>
    </row>
    <row r="8" spans="4:8" s="1" customFormat="1" ht="11.25">
      <c r="D8" s="28"/>
      <c r="E8" s="29"/>
      <c r="F8" s="29"/>
      <c r="G8" s="29"/>
      <c r="H8" s="29"/>
    </row>
    <row r="9" spans="4:8" s="1" customFormat="1" ht="11.25">
      <c r="D9" s="28"/>
      <c r="E9" s="24"/>
      <c r="F9" s="30"/>
      <c r="G9" s="24"/>
      <c r="H9" s="31"/>
    </row>
    <row r="10" spans="1:8" s="1" customFormat="1" ht="12" thickBot="1">
      <c r="A10" s="24"/>
      <c r="B10" s="24"/>
      <c r="C10" s="24"/>
      <c r="D10" s="28"/>
      <c r="E10" s="24"/>
      <c r="F10" s="32"/>
      <c r="G10" s="24"/>
      <c r="H10" s="33"/>
    </row>
    <row r="11" spans="1:8" s="1" customFormat="1" ht="11.25">
      <c r="A11" s="34"/>
      <c r="B11" s="34"/>
      <c r="C11" s="34"/>
      <c r="D11" s="26"/>
      <c r="E11" s="34"/>
      <c r="F11" s="34"/>
      <c r="G11" s="34"/>
      <c r="H11" s="34"/>
    </row>
    <row r="12" spans="1:8" s="2" customFormat="1" ht="11.25">
      <c r="A12" s="2" t="s">
        <v>393</v>
      </c>
      <c r="D12" s="35"/>
      <c r="E12" s="36">
        <v>138006</v>
      </c>
      <c r="F12" s="37">
        <v>132589</v>
      </c>
      <c r="G12" s="36">
        <v>126553</v>
      </c>
      <c r="H12" s="36">
        <v>119606</v>
      </c>
    </row>
    <row r="13" spans="4:7" s="1" customFormat="1" ht="7.5" customHeight="1">
      <c r="D13" s="28"/>
      <c r="F13" s="38"/>
      <c r="G13" s="38"/>
    </row>
    <row r="14" spans="2:8" s="1" customFormat="1" ht="10.5" customHeight="1">
      <c r="B14" s="1" t="s">
        <v>394</v>
      </c>
      <c r="D14" s="28"/>
      <c r="E14" s="38">
        <v>7974</v>
      </c>
      <c r="F14" s="38">
        <v>8015</v>
      </c>
      <c r="G14" s="38">
        <v>8127</v>
      </c>
      <c r="H14" s="38">
        <v>7787</v>
      </c>
    </row>
    <row r="15" spans="4:8" s="1" customFormat="1" ht="11.25">
      <c r="D15" s="28"/>
      <c r="H15" s="38"/>
    </row>
    <row r="16" spans="2:8" s="1" customFormat="1" ht="11.25">
      <c r="B16" s="1" t="s">
        <v>395</v>
      </c>
      <c r="D16" s="28"/>
      <c r="E16" s="38">
        <v>76940</v>
      </c>
      <c r="F16" s="38">
        <v>74812</v>
      </c>
      <c r="G16" s="38">
        <v>71939</v>
      </c>
      <c r="H16" s="38">
        <v>70145</v>
      </c>
    </row>
    <row r="17" spans="4:8" s="1" customFormat="1" ht="7.5" customHeight="1">
      <c r="D17" s="28"/>
      <c r="E17" s="38"/>
      <c r="F17" s="38"/>
      <c r="G17" s="38"/>
      <c r="H17" s="38"/>
    </row>
    <row r="18" spans="3:8" s="1" customFormat="1" ht="11.25">
      <c r="C18" s="1" t="s">
        <v>396</v>
      </c>
      <c r="D18" s="28"/>
      <c r="E18" s="38"/>
      <c r="F18" s="38"/>
      <c r="G18" s="38"/>
      <c r="H18" s="38"/>
    </row>
    <row r="19" spans="3:8" s="1" customFormat="1" ht="11.25">
      <c r="C19" s="1" t="s">
        <v>397</v>
      </c>
      <c r="D19" s="28"/>
      <c r="E19" s="38">
        <v>68951</v>
      </c>
      <c r="F19" s="38">
        <v>67136</v>
      </c>
      <c r="G19" s="38">
        <v>65747</v>
      </c>
      <c r="H19" s="38">
        <v>65296</v>
      </c>
    </row>
    <row r="20" spans="4:8" s="1" customFormat="1" ht="7.5" customHeight="1">
      <c r="D20" s="28"/>
      <c r="E20" s="38"/>
      <c r="F20" s="38"/>
      <c r="G20" s="38"/>
      <c r="H20" s="38"/>
    </row>
    <row r="21" spans="3:8" s="1" customFormat="1" ht="15" customHeight="1">
      <c r="C21" s="1" t="s">
        <v>416</v>
      </c>
      <c r="D21" s="28"/>
      <c r="E21" s="38">
        <v>1538</v>
      </c>
      <c r="F21" s="38">
        <v>1504</v>
      </c>
      <c r="G21" s="38">
        <v>1363</v>
      </c>
      <c r="H21" s="38">
        <v>346</v>
      </c>
    </row>
    <row r="22" spans="4:8" s="1" customFormat="1" ht="7.5" customHeight="1">
      <c r="D22" s="28"/>
      <c r="E22" s="38"/>
      <c r="F22" s="38"/>
      <c r="G22" s="38"/>
      <c r="H22" s="38"/>
    </row>
    <row r="23" spans="3:8" s="1" customFormat="1" ht="15" customHeight="1">
      <c r="C23" s="1" t="s">
        <v>417</v>
      </c>
      <c r="D23" s="28"/>
      <c r="E23" s="38">
        <v>6451</v>
      </c>
      <c r="F23" s="38">
        <v>6172</v>
      </c>
      <c r="G23" s="38">
        <v>4829</v>
      </c>
      <c r="H23" s="38">
        <v>4503</v>
      </c>
    </row>
    <row r="24" spans="4:8" s="1" customFormat="1" ht="7.5" customHeight="1">
      <c r="D24" s="28"/>
      <c r="E24" s="38"/>
      <c r="F24" s="38"/>
      <c r="G24" s="38"/>
      <c r="H24" s="38"/>
    </row>
    <row r="25" spans="2:8" s="1" customFormat="1" ht="11.25">
      <c r="B25" s="1" t="s">
        <v>398</v>
      </c>
      <c r="D25" s="28"/>
      <c r="E25" s="38">
        <v>50450</v>
      </c>
      <c r="F25" s="38">
        <v>47109</v>
      </c>
      <c r="G25" s="38">
        <v>43911</v>
      </c>
      <c r="H25" s="38">
        <v>39468</v>
      </c>
    </row>
    <row r="26" spans="4:8" s="1" customFormat="1" ht="7.5" customHeight="1">
      <c r="D26" s="28"/>
      <c r="E26" s="38"/>
      <c r="F26" s="38"/>
      <c r="G26" s="38"/>
      <c r="H26" s="38"/>
    </row>
    <row r="27" spans="3:8" s="1" customFormat="1" ht="11.25">
      <c r="C27" s="1" t="s">
        <v>399</v>
      </c>
      <c r="D27" s="28"/>
      <c r="E27" s="38"/>
      <c r="F27" s="38"/>
      <c r="G27" s="38"/>
      <c r="H27" s="38"/>
    </row>
    <row r="28" spans="3:8" s="1" customFormat="1" ht="11.25">
      <c r="C28" s="1" t="s">
        <v>397</v>
      </c>
      <c r="D28" s="28"/>
      <c r="E28" s="38">
        <v>45570</v>
      </c>
      <c r="F28" s="38">
        <v>42640</v>
      </c>
      <c r="G28" s="38">
        <v>39175</v>
      </c>
      <c r="H28" s="38">
        <v>35387</v>
      </c>
    </row>
    <row r="29" spans="4:8" s="1" customFormat="1" ht="7.5" customHeight="1">
      <c r="D29" s="28"/>
      <c r="E29" s="38"/>
      <c r="F29" s="38"/>
      <c r="G29" s="38"/>
      <c r="H29" s="38"/>
    </row>
    <row r="30" spans="3:8" s="1" customFormat="1" ht="15" customHeight="1">
      <c r="C30" s="1" t="s">
        <v>416</v>
      </c>
      <c r="D30" s="28"/>
      <c r="E30" s="38">
        <v>2326</v>
      </c>
      <c r="F30" s="38">
        <v>2333</v>
      </c>
      <c r="G30" s="38">
        <v>2658</v>
      </c>
      <c r="H30" s="38">
        <v>2388</v>
      </c>
    </row>
    <row r="31" spans="4:8" s="1" customFormat="1" ht="7.5" customHeight="1">
      <c r="D31" s="28"/>
      <c r="E31" s="38"/>
      <c r="F31" s="38"/>
      <c r="G31" s="38"/>
      <c r="H31" s="38"/>
    </row>
    <row r="32" spans="3:8" s="1" customFormat="1" ht="15" customHeight="1">
      <c r="C32" s="1" t="s">
        <v>418</v>
      </c>
      <c r="D32" s="28"/>
      <c r="E32" s="38">
        <v>2554</v>
      </c>
      <c r="F32" s="38">
        <v>2136</v>
      </c>
      <c r="G32" s="38">
        <v>2078</v>
      </c>
      <c r="H32" s="38">
        <v>1693</v>
      </c>
    </row>
    <row r="33" spans="4:8" s="1" customFormat="1" ht="7.5" customHeight="1">
      <c r="D33" s="28"/>
      <c r="E33" s="38"/>
      <c r="F33" s="38"/>
      <c r="G33" s="38"/>
      <c r="H33" s="38"/>
    </row>
    <row r="34" spans="2:8" s="1" customFormat="1" ht="11.25">
      <c r="B34" s="1" t="s">
        <v>400</v>
      </c>
      <c r="D34" s="28"/>
      <c r="E34" s="38">
        <v>2624</v>
      </c>
      <c r="F34" s="38">
        <v>2629</v>
      </c>
      <c r="G34" s="38">
        <v>2561</v>
      </c>
      <c r="H34" s="38">
        <v>2180</v>
      </c>
    </row>
    <row r="35" spans="4:8" s="1" customFormat="1" ht="7.5" customHeight="1">
      <c r="D35" s="28"/>
      <c r="E35" s="38"/>
      <c r="F35" s="38"/>
      <c r="G35" s="38"/>
      <c r="H35" s="38"/>
    </row>
    <row r="36" spans="2:8" s="1" customFormat="1" ht="11.25">
      <c r="B36" s="1" t="s">
        <v>401</v>
      </c>
      <c r="D36" s="28"/>
      <c r="E36" s="38">
        <v>18</v>
      </c>
      <c r="F36" s="38">
        <v>24</v>
      </c>
      <c r="G36" s="38">
        <v>15</v>
      </c>
      <c r="H36" s="38">
        <v>13</v>
      </c>
    </row>
    <row r="37" spans="4:7" s="1" customFormat="1" ht="7.5" customHeight="1">
      <c r="D37" s="28"/>
      <c r="E37" s="38"/>
      <c r="F37" s="38"/>
      <c r="G37" s="38"/>
    </row>
    <row r="38" spans="1:8" s="2" customFormat="1" ht="11.25">
      <c r="A38" s="2" t="s">
        <v>402</v>
      </c>
      <c r="D38" s="35"/>
      <c r="E38" s="36">
        <v>11362</v>
      </c>
      <c r="F38" s="37">
        <v>11271</v>
      </c>
      <c r="G38" s="36">
        <v>11222</v>
      </c>
      <c r="H38" s="36">
        <v>12103</v>
      </c>
    </row>
    <row r="39" spans="4:7" s="1" customFormat="1" ht="7.5" customHeight="1">
      <c r="D39" s="28"/>
      <c r="E39" s="38"/>
      <c r="F39" s="38"/>
      <c r="G39" s="38"/>
    </row>
    <row r="40" spans="2:8" s="1" customFormat="1" ht="11.25">
      <c r="B40" s="1" t="s">
        <v>394</v>
      </c>
      <c r="D40" s="28"/>
      <c r="E40" s="38">
        <v>6903</v>
      </c>
      <c r="F40" s="38">
        <v>6887</v>
      </c>
      <c r="G40" s="38">
        <v>6957</v>
      </c>
      <c r="H40" s="38">
        <v>7228</v>
      </c>
    </row>
    <row r="41" spans="4:8" s="1" customFormat="1" ht="6" customHeight="1">
      <c r="D41" s="28"/>
      <c r="E41" s="38"/>
      <c r="F41" s="38"/>
      <c r="G41" s="38"/>
      <c r="H41" s="38"/>
    </row>
    <row r="42" spans="3:8" s="1" customFormat="1" ht="9.75" customHeight="1">
      <c r="C42" s="1" t="s">
        <v>403</v>
      </c>
      <c r="D42" s="28"/>
      <c r="E42" s="38"/>
      <c r="F42" s="38"/>
      <c r="G42" s="38"/>
      <c r="H42" s="38"/>
    </row>
    <row r="43" spans="3:8" s="1" customFormat="1" ht="11.25">
      <c r="C43" s="1" t="s">
        <v>404</v>
      </c>
      <c r="D43" s="28"/>
      <c r="E43" s="38">
        <v>2680</v>
      </c>
      <c r="F43" s="38">
        <v>2675</v>
      </c>
      <c r="G43" s="38">
        <v>2750</v>
      </c>
      <c r="H43" s="38">
        <v>2932</v>
      </c>
    </row>
    <row r="44" spans="4:8" s="1" customFormat="1" ht="7.5" customHeight="1">
      <c r="D44" s="28"/>
      <c r="E44" s="38"/>
      <c r="F44" s="38"/>
      <c r="G44" s="38"/>
      <c r="H44" s="38"/>
    </row>
    <row r="45" spans="3:8" s="1" customFormat="1" ht="11.25">
      <c r="C45" s="1" t="s">
        <v>405</v>
      </c>
      <c r="D45" s="28"/>
      <c r="E45" s="38">
        <v>3923</v>
      </c>
      <c r="F45" s="38">
        <v>3911</v>
      </c>
      <c r="G45" s="38">
        <v>3936</v>
      </c>
      <c r="H45" s="38">
        <v>4056</v>
      </c>
    </row>
    <row r="46" spans="4:8" s="1" customFormat="1" ht="7.5" customHeight="1">
      <c r="D46" s="28"/>
      <c r="E46" s="38"/>
      <c r="F46" s="38"/>
      <c r="G46" s="38"/>
      <c r="H46" s="38"/>
    </row>
    <row r="47" spans="2:8" s="1" customFormat="1" ht="11.25">
      <c r="B47" s="1" t="s">
        <v>395</v>
      </c>
      <c r="D47" s="28"/>
      <c r="E47" s="38">
        <v>4459</v>
      </c>
      <c r="F47" s="38">
        <v>4384</v>
      </c>
      <c r="G47" s="38">
        <v>4265</v>
      </c>
      <c r="H47" s="38">
        <v>4875</v>
      </c>
    </row>
    <row r="48" spans="4:8" s="1" customFormat="1" ht="7.5" customHeight="1">
      <c r="D48" s="28"/>
      <c r="E48" s="38"/>
      <c r="F48" s="38"/>
      <c r="G48" s="38"/>
      <c r="H48" s="38"/>
    </row>
    <row r="49" spans="3:8" s="1" customFormat="1" ht="11.25">
      <c r="C49" s="1" t="s">
        <v>404</v>
      </c>
      <c r="D49" s="28"/>
      <c r="E49" s="38">
        <v>4293</v>
      </c>
      <c r="F49" s="38">
        <v>4227</v>
      </c>
      <c r="G49" s="38">
        <v>4097</v>
      </c>
      <c r="H49" s="38">
        <v>4152</v>
      </c>
    </row>
    <row r="50" spans="4:8" s="1" customFormat="1" ht="7.5" customHeight="1">
      <c r="D50" s="28"/>
      <c r="E50" s="38"/>
      <c r="F50" s="38"/>
      <c r="G50" s="38"/>
      <c r="H50" s="38"/>
    </row>
    <row r="51" spans="3:8" s="1" customFormat="1" ht="11.25">
      <c r="C51" s="1" t="s">
        <v>406</v>
      </c>
      <c r="D51" s="28"/>
      <c r="E51" s="38"/>
      <c r="F51" s="38"/>
      <c r="G51" s="38"/>
      <c r="H51" s="38"/>
    </row>
    <row r="52" spans="4:8" s="1" customFormat="1" ht="12" customHeight="1">
      <c r="D52" s="28" t="s">
        <v>407</v>
      </c>
      <c r="E52" s="38">
        <v>166</v>
      </c>
      <c r="F52" s="38">
        <v>157</v>
      </c>
      <c r="G52" s="38">
        <v>168</v>
      </c>
      <c r="H52" s="38">
        <v>723</v>
      </c>
    </row>
    <row r="53" spans="4:7" s="1" customFormat="1" ht="7.5" customHeight="1">
      <c r="D53" s="28"/>
      <c r="E53" s="38"/>
      <c r="F53" s="38"/>
      <c r="G53" s="38"/>
    </row>
    <row r="54" spans="1:8" s="2" customFormat="1" ht="11.25">
      <c r="A54" s="2" t="s">
        <v>408</v>
      </c>
      <c r="D54" s="35"/>
      <c r="E54" s="36">
        <v>149368</v>
      </c>
      <c r="F54" s="37">
        <v>143860</v>
      </c>
      <c r="G54" s="36">
        <v>137775</v>
      </c>
      <c r="H54" s="36">
        <v>131696</v>
      </c>
    </row>
    <row r="55" spans="4:7" s="1" customFormat="1" ht="7.5" customHeight="1">
      <c r="D55" s="28"/>
      <c r="E55" s="38"/>
      <c r="F55" s="38"/>
      <c r="G55" s="38"/>
    </row>
    <row r="56" spans="2:8" s="1" customFormat="1" ht="11.25">
      <c r="B56" s="1" t="s">
        <v>409</v>
      </c>
      <c r="D56" s="28"/>
      <c r="E56" s="38">
        <v>14895</v>
      </c>
      <c r="F56" s="38">
        <v>14926</v>
      </c>
      <c r="G56" s="38">
        <v>15099</v>
      </c>
      <c r="H56" s="38">
        <v>15028</v>
      </c>
    </row>
    <row r="57" spans="4:8" s="1" customFormat="1" ht="7.5" customHeight="1">
      <c r="D57" s="28"/>
      <c r="E57" s="38"/>
      <c r="F57" s="38"/>
      <c r="G57" s="38"/>
      <c r="H57" s="38"/>
    </row>
    <row r="58" spans="2:8" s="1" customFormat="1" ht="11.25">
      <c r="B58" s="1" t="s">
        <v>410</v>
      </c>
      <c r="D58" s="28"/>
      <c r="E58" s="38">
        <v>81399</v>
      </c>
      <c r="F58" s="38">
        <v>79196</v>
      </c>
      <c r="G58" s="38">
        <v>76204</v>
      </c>
      <c r="H58" s="38">
        <v>75020</v>
      </c>
    </row>
    <row r="59" spans="4:8" s="1" customFormat="1" ht="7.5" customHeight="1">
      <c r="D59" s="28"/>
      <c r="E59" s="38"/>
      <c r="F59" s="38"/>
      <c r="G59" s="38"/>
      <c r="H59" s="38"/>
    </row>
    <row r="60" spans="2:8" s="1" customFormat="1" ht="11.25">
      <c r="B60" s="1" t="s">
        <v>411</v>
      </c>
      <c r="D60" s="28"/>
      <c r="E60" s="38">
        <v>53074</v>
      </c>
      <c r="F60" s="38">
        <v>49738</v>
      </c>
      <c r="G60" s="38">
        <v>46472</v>
      </c>
      <c r="H60" s="38">
        <v>41648</v>
      </c>
    </row>
    <row r="61" spans="4:8" s="1" customFormat="1" ht="11.25">
      <c r="D61" s="28"/>
      <c r="E61" s="38"/>
      <c r="F61" s="38"/>
      <c r="G61" s="38"/>
      <c r="H61" s="38"/>
    </row>
    <row r="62" spans="1:8" s="1" customFormat="1" ht="11.25">
      <c r="A62" s="1" t="s">
        <v>412</v>
      </c>
      <c r="D62" s="28"/>
      <c r="E62" s="38"/>
      <c r="F62" s="38"/>
      <c r="G62" s="38"/>
      <c r="H62" s="38"/>
    </row>
    <row r="63" spans="1:8" s="1" customFormat="1" ht="11.25">
      <c r="A63" s="1" t="s">
        <v>413</v>
      </c>
      <c r="D63" s="28"/>
      <c r="E63" s="38"/>
      <c r="F63" s="38"/>
      <c r="G63" s="38"/>
      <c r="H63" s="38"/>
    </row>
    <row r="64" spans="2:8" s="1" customFormat="1" ht="11.25">
      <c r="B64" s="1" t="s">
        <v>414</v>
      </c>
      <c r="D64" s="28"/>
      <c r="E64" s="38">
        <v>32640</v>
      </c>
      <c r="F64" s="38">
        <v>29783</v>
      </c>
      <c r="G64" s="38">
        <v>27843</v>
      </c>
      <c r="H64" s="38">
        <v>27532</v>
      </c>
    </row>
    <row r="65" spans="4:8" s="1" customFormat="1" ht="11.25">
      <c r="D65" s="24"/>
      <c r="E65" s="38"/>
      <c r="F65" s="38"/>
      <c r="G65" s="38"/>
      <c r="H65" s="38"/>
    </row>
    <row r="66" spans="5:8" s="1" customFormat="1" ht="11.25">
      <c r="E66" s="39"/>
      <c r="F66" s="39"/>
      <c r="G66" s="39"/>
      <c r="H66" s="39"/>
    </row>
    <row r="67" spans="1:8" s="1" customFormat="1" ht="11.25">
      <c r="A67" s="1" t="s">
        <v>415</v>
      </c>
      <c r="E67" s="39"/>
      <c r="F67" s="39"/>
      <c r="G67" s="39"/>
      <c r="H67" s="39"/>
    </row>
    <row r="68" spans="1:8" s="1" customFormat="1" ht="12.75">
      <c r="A68"/>
      <c r="E68" s="39"/>
      <c r="F68" s="39"/>
      <c r="G68" s="39"/>
      <c r="H68" s="39"/>
    </row>
    <row r="69" spans="5:8" s="1" customFormat="1" ht="11.25">
      <c r="E69" s="39"/>
      <c r="F69" s="39"/>
      <c r="G69" s="39"/>
      <c r="H69" s="39"/>
    </row>
    <row r="70" spans="1:8" s="1" customFormat="1" ht="12.75">
      <c r="A70"/>
      <c r="E70" s="39"/>
      <c r="F70" s="39"/>
      <c r="G70" s="39"/>
      <c r="H70" s="39"/>
    </row>
    <row r="71" spans="5:8" s="1" customFormat="1" ht="11.25">
      <c r="E71" s="39"/>
      <c r="F71" s="39"/>
      <c r="G71" s="39"/>
      <c r="H71" s="39"/>
    </row>
    <row r="72" spans="5:8" s="1" customFormat="1" ht="11.25">
      <c r="E72" s="39"/>
      <c r="F72" s="39"/>
      <c r="G72" s="39"/>
      <c r="H72" s="39"/>
    </row>
    <row r="73" spans="5:8" s="1" customFormat="1" ht="11.25">
      <c r="E73" s="39"/>
      <c r="F73" s="39"/>
      <c r="G73" s="39"/>
      <c r="H73" s="39"/>
    </row>
    <row r="74" spans="5:8" s="1" customFormat="1" ht="11.25">
      <c r="E74" s="39"/>
      <c r="F74" s="39"/>
      <c r="G74" s="39"/>
      <c r="H74" s="39"/>
    </row>
    <row r="75" spans="5:8" s="1" customFormat="1" ht="11.25">
      <c r="E75" s="39"/>
      <c r="F75" s="39"/>
      <c r="G75" s="39"/>
      <c r="H75" s="39"/>
    </row>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sheetData>
  <printOptions/>
  <pageMargins left="0.7874015748031497" right="0.7874015748031497" top="0.3937007874015748" bottom="0.7874015748031497"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86"/>
  <sheetViews>
    <sheetView workbookViewId="0" topLeftCell="A1">
      <selection activeCell="F28" sqref="F28"/>
    </sheetView>
  </sheetViews>
  <sheetFormatPr defaultColWidth="11.421875" defaultRowHeight="12.75"/>
  <cols>
    <col min="1" max="3" width="1.7109375" style="0" customWidth="1"/>
    <col min="4" max="4" width="25.8515625" style="0" customWidth="1"/>
    <col min="5" max="8" width="12.7109375" style="0" customWidth="1"/>
  </cols>
  <sheetData>
    <row r="1" spans="1:8" s="1" customFormat="1" ht="11.25">
      <c r="A1" s="4" t="str">
        <f>"- 10 -"</f>
        <v>- 10 -</v>
      </c>
      <c r="B1" s="4"/>
      <c r="C1" s="4"/>
      <c r="D1" s="4"/>
      <c r="E1" s="4"/>
      <c r="F1" s="4"/>
      <c r="G1" s="4"/>
      <c r="H1" s="4"/>
    </row>
    <row r="2" s="1" customFormat="1" ht="7.5" customHeight="1"/>
    <row r="3" s="1" customFormat="1" ht="7.5" customHeight="1"/>
    <row r="4" spans="1:8" s="1" customFormat="1" ht="12.75">
      <c r="A4" s="40" t="s">
        <v>419</v>
      </c>
      <c r="B4" s="40"/>
      <c r="C4" s="40"/>
      <c r="D4" s="40"/>
      <c r="E4" s="40"/>
      <c r="F4" s="40"/>
      <c r="G4" s="40"/>
      <c r="H4" s="4"/>
    </row>
    <row r="5" spans="1:8" s="1" customFormat="1" ht="12.75">
      <c r="A5" s="40" t="s">
        <v>420</v>
      </c>
      <c r="B5" s="40"/>
      <c r="C5" s="40"/>
      <c r="D5" s="40"/>
      <c r="E5" s="40"/>
      <c r="F5" s="40"/>
      <c r="G5" s="40"/>
      <c r="H5" s="4"/>
    </row>
    <row r="6" spans="1:8" s="1" customFormat="1" ht="8.25" customHeight="1" thickBot="1">
      <c r="A6" s="23"/>
      <c r="B6" s="23"/>
      <c r="C6" s="23"/>
      <c r="D6" s="23"/>
      <c r="E6" s="23"/>
      <c r="F6" s="23"/>
      <c r="G6" s="23"/>
      <c r="H6" s="23"/>
    </row>
    <row r="7" spans="1:8" s="1" customFormat="1" ht="11.25">
      <c r="A7" s="723" t="s">
        <v>421</v>
      </c>
      <c r="B7" s="724"/>
      <c r="C7" s="724"/>
      <c r="D7" s="725"/>
      <c r="E7" s="27"/>
      <c r="F7" s="41"/>
      <c r="G7" s="27"/>
      <c r="H7" s="27"/>
    </row>
    <row r="8" spans="1:6" s="1" customFormat="1" ht="3" customHeight="1">
      <c r="A8" s="726"/>
      <c r="B8" s="726"/>
      <c r="C8" s="726"/>
      <c r="D8" s="727"/>
      <c r="F8" s="42"/>
    </row>
    <row r="9" spans="1:8" s="1" customFormat="1" ht="11.25">
      <c r="A9" s="726"/>
      <c r="B9" s="726"/>
      <c r="C9" s="726"/>
      <c r="D9" s="727"/>
      <c r="E9" s="43"/>
      <c r="F9" s="44" t="s">
        <v>403</v>
      </c>
      <c r="G9" s="45"/>
      <c r="H9" s="46" t="s">
        <v>403</v>
      </c>
    </row>
    <row r="10" spans="1:8" s="1" customFormat="1" ht="12" thickBot="1">
      <c r="A10" s="728"/>
      <c r="B10" s="728"/>
      <c r="C10" s="728"/>
      <c r="D10" s="729"/>
      <c r="E10" s="47"/>
      <c r="F10" s="48" t="s">
        <v>422</v>
      </c>
      <c r="G10" s="49"/>
      <c r="H10" s="50" t="s">
        <v>422</v>
      </c>
    </row>
    <row r="11" spans="1:8" s="1" customFormat="1" ht="6.75" customHeight="1">
      <c r="A11" s="34"/>
      <c r="B11" s="34"/>
      <c r="C11" s="34"/>
      <c r="D11" s="34"/>
      <c r="E11" s="34"/>
      <c r="F11" s="51"/>
      <c r="G11" s="34"/>
      <c r="H11" s="51"/>
    </row>
    <row r="12" spans="1:8" s="2" customFormat="1" ht="9.75" customHeight="1">
      <c r="A12" s="52" t="s">
        <v>423</v>
      </c>
      <c r="B12" s="53"/>
      <c r="C12" s="53"/>
      <c r="D12" s="53"/>
      <c r="E12" s="54"/>
      <c r="F12" s="53"/>
      <c r="G12" s="53"/>
      <c r="H12" s="53"/>
    </row>
    <row r="13" spans="1:8" s="1" customFormat="1" ht="6.75" customHeight="1">
      <c r="A13" s="24"/>
      <c r="B13" s="24"/>
      <c r="C13" s="24"/>
      <c r="D13" s="24"/>
      <c r="E13" s="24"/>
      <c r="F13" s="50"/>
      <c r="G13" s="24"/>
      <c r="H13" s="50"/>
    </row>
    <row r="14" spans="1:8" s="1" customFormat="1" ht="9.75" customHeight="1">
      <c r="A14" s="1" t="s">
        <v>424</v>
      </c>
      <c r="D14" s="28"/>
      <c r="E14" s="55">
        <v>20962</v>
      </c>
      <c r="F14" s="55">
        <v>8602</v>
      </c>
      <c r="G14" s="55">
        <v>21633</v>
      </c>
      <c r="H14" s="55">
        <v>9092</v>
      </c>
    </row>
    <row r="15" spans="2:8" s="1" customFormat="1" ht="9.75" customHeight="1">
      <c r="B15" s="1" t="s">
        <v>425</v>
      </c>
      <c r="D15" s="28"/>
      <c r="E15" s="55">
        <v>5171</v>
      </c>
      <c r="F15" s="55">
        <v>1739</v>
      </c>
      <c r="G15" s="55">
        <v>5647</v>
      </c>
      <c r="H15" s="55">
        <v>2059</v>
      </c>
    </row>
    <row r="16" spans="2:8" s="1" customFormat="1" ht="9.75" customHeight="1">
      <c r="B16" s="1" t="s">
        <v>426</v>
      </c>
      <c r="D16" s="28"/>
      <c r="E16" s="55">
        <v>7400</v>
      </c>
      <c r="F16" s="55">
        <v>3740</v>
      </c>
      <c r="G16" s="55">
        <v>7737</v>
      </c>
      <c r="H16" s="55">
        <v>3993</v>
      </c>
    </row>
    <row r="17" spans="2:8" s="1" customFormat="1" ht="9.75" customHeight="1">
      <c r="B17" s="1" t="s">
        <v>427</v>
      </c>
      <c r="D17" s="28"/>
      <c r="E17" s="55">
        <v>8222</v>
      </c>
      <c r="F17" s="55">
        <v>3087</v>
      </c>
      <c r="G17" s="55">
        <v>8074</v>
      </c>
      <c r="H17" s="55">
        <v>3003</v>
      </c>
    </row>
    <row r="18" spans="2:8" s="1" customFormat="1" ht="9.75" customHeight="1">
      <c r="B18" s="1" t="s">
        <v>428</v>
      </c>
      <c r="D18" s="28"/>
      <c r="E18" s="55">
        <v>169</v>
      </c>
      <c r="F18" s="55">
        <v>36</v>
      </c>
      <c r="G18" s="55">
        <v>175</v>
      </c>
      <c r="H18" s="55">
        <v>37</v>
      </c>
    </row>
    <row r="19" spans="4:8" s="1" customFormat="1" ht="6.75" customHeight="1">
      <c r="D19" s="28"/>
      <c r="E19" s="55"/>
      <c r="F19" s="55"/>
      <c r="G19" s="55"/>
      <c r="H19" s="55"/>
    </row>
    <row r="20" spans="1:8" s="1" customFormat="1" ht="9.75" customHeight="1">
      <c r="A20" s="1" t="s">
        <v>429</v>
      </c>
      <c r="D20" s="28"/>
      <c r="E20" s="55">
        <v>598</v>
      </c>
      <c r="F20" s="55">
        <v>213</v>
      </c>
      <c r="G20" s="55">
        <v>569</v>
      </c>
      <c r="H20" s="55">
        <v>199</v>
      </c>
    </row>
    <row r="21" spans="4:8" s="1" customFormat="1" ht="6.75" customHeight="1">
      <c r="D21" s="28"/>
      <c r="E21" s="55"/>
      <c r="F21" s="55"/>
      <c r="G21" s="55"/>
      <c r="H21" s="55"/>
    </row>
    <row r="22" spans="1:8" s="1" customFormat="1" ht="9.75" customHeight="1">
      <c r="A22" s="1" t="s">
        <v>430</v>
      </c>
      <c r="D22" s="28"/>
      <c r="E22" s="55">
        <v>22418</v>
      </c>
      <c r="F22" s="55">
        <v>14466</v>
      </c>
      <c r="G22" s="55">
        <v>20474</v>
      </c>
      <c r="H22" s="55">
        <v>13127</v>
      </c>
    </row>
    <row r="23" spans="2:8" s="1" customFormat="1" ht="9.75" customHeight="1">
      <c r="B23" s="1" t="s">
        <v>425</v>
      </c>
      <c r="D23" s="28"/>
      <c r="E23" s="55">
        <v>6864</v>
      </c>
      <c r="F23" s="55">
        <v>2993</v>
      </c>
      <c r="G23" s="55">
        <v>6043</v>
      </c>
      <c r="H23" s="55">
        <v>2573</v>
      </c>
    </row>
    <row r="24" spans="2:8" s="1" customFormat="1" ht="9.75" customHeight="1">
      <c r="B24" s="1" t="s">
        <v>426</v>
      </c>
      <c r="D24" s="28"/>
      <c r="E24" s="55">
        <v>8021</v>
      </c>
      <c r="F24" s="55">
        <v>4829</v>
      </c>
      <c r="G24" s="55">
        <v>7275</v>
      </c>
      <c r="H24" s="55">
        <v>4345</v>
      </c>
    </row>
    <row r="25" spans="2:8" s="1" customFormat="1" ht="9.75" customHeight="1">
      <c r="B25" s="1" t="s">
        <v>427</v>
      </c>
      <c r="D25" s="28"/>
      <c r="E25" s="55">
        <v>7346</v>
      </c>
      <c r="F25" s="55">
        <v>6506</v>
      </c>
      <c r="G25" s="55">
        <v>6841</v>
      </c>
      <c r="H25" s="55">
        <v>6020</v>
      </c>
    </row>
    <row r="26" spans="2:8" s="1" customFormat="1" ht="9.75" customHeight="1">
      <c r="B26" s="1" t="s">
        <v>428</v>
      </c>
      <c r="D26" s="28"/>
      <c r="E26" s="55">
        <v>187</v>
      </c>
      <c r="F26" s="55">
        <v>138</v>
      </c>
      <c r="G26" s="55">
        <v>315</v>
      </c>
      <c r="H26" s="55">
        <v>189</v>
      </c>
    </row>
    <row r="27" spans="4:8" s="1" customFormat="1" ht="6.75" customHeight="1">
      <c r="D27" s="28"/>
      <c r="E27" s="55"/>
      <c r="F27" s="55"/>
      <c r="G27" s="55"/>
      <c r="H27" s="55"/>
    </row>
    <row r="28" spans="1:8" s="1" customFormat="1" ht="9.75" customHeight="1">
      <c r="A28" s="1" t="s">
        <v>431</v>
      </c>
      <c r="D28" s="28"/>
      <c r="E28" s="55">
        <v>3295</v>
      </c>
      <c r="F28" s="55">
        <v>508</v>
      </c>
      <c r="G28" s="55">
        <v>3075</v>
      </c>
      <c r="H28" s="55">
        <v>446</v>
      </c>
    </row>
    <row r="29" spans="4:6" s="1" customFormat="1" ht="6.75" customHeight="1">
      <c r="D29" s="28"/>
      <c r="E29" s="55"/>
      <c r="F29" s="55"/>
    </row>
    <row r="30" spans="1:8" s="2" customFormat="1" ht="9.75" customHeight="1">
      <c r="A30" s="2" t="s">
        <v>432</v>
      </c>
      <c r="D30" s="35"/>
      <c r="E30" s="56">
        <v>47273</v>
      </c>
      <c r="F30" s="56">
        <v>23789</v>
      </c>
      <c r="G30" s="56">
        <v>45751</v>
      </c>
      <c r="H30" s="56">
        <v>22864</v>
      </c>
    </row>
    <row r="31" spans="2:6" s="1" customFormat="1" ht="9" customHeight="1">
      <c r="B31" s="1" t="s">
        <v>433</v>
      </c>
      <c r="D31" s="28"/>
      <c r="E31" s="55"/>
      <c r="F31" s="55"/>
    </row>
    <row r="32" spans="1:6" s="1" customFormat="1" ht="9.75" customHeight="1">
      <c r="A32"/>
      <c r="B32" s="1" t="s">
        <v>434</v>
      </c>
      <c r="D32" s="28"/>
      <c r="E32" s="55"/>
      <c r="F32" s="55"/>
    </row>
    <row r="33" spans="2:8" s="1" customFormat="1" ht="9.75" customHeight="1">
      <c r="B33"/>
      <c r="C33" s="1" t="s">
        <v>435</v>
      </c>
      <c r="D33" s="28"/>
      <c r="E33" s="55">
        <v>43978</v>
      </c>
      <c r="F33" s="55">
        <v>23281</v>
      </c>
      <c r="G33" s="55">
        <v>42676</v>
      </c>
      <c r="H33" s="55">
        <v>22418</v>
      </c>
    </row>
    <row r="34" spans="2:8" s="1" customFormat="1" ht="9.75" customHeight="1">
      <c r="B34"/>
      <c r="C34" s="1" t="s">
        <v>425</v>
      </c>
      <c r="D34" s="28"/>
      <c r="E34" s="55">
        <v>12633</v>
      </c>
      <c r="F34" s="55">
        <v>4945</v>
      </c>
      <c r="G34" s="55">
        <v>12259</v>
      </c>
      <c r="H34" s="55">
        <v>4831</v>
      </c>
    </row>
    <row r="35" spans="2:8" s="1" customFormat="1" ht="9.75" customHeight="1">
      <c r="B35"/>
      <c r="C35" s="1" t="s">
        <v>426</v>
      </c>
      <c r="D35" s="28"/>
      <c r="E35" s="55">
        <v>15421</v>
      </c>
      <c r="F35" s="55">
        <v>8569</v>
      </c>
      <c r="G35" s="55">
        <v>15012</v>
      </c>
      <c r="H35" s="55">
        <v>8338</v>
      </c>
    </row>
    <row r="36" spans="2:8" s="1" customFormat="1" ht="9.75" customHeight="1">
      <c r="B36"/>
      <c r="C36" s="1" t="s">
        <v>427</v>
      </c>
      <c r="D36" s="28"/>
      <c r="E36" s="55">
        <v>15568</v>
      </c>
      <c r="F36" s="55">
        <v>9593</v>
      </c>
      <c r="G36" s="55">
        <v>14915</v>
      </c>
      <c r="H36" s="55">
        <v>9023</v>
      </c>
    </row>
    <row r="37" spans="2:8" s="1" customFormat="1" ht="9.75" customHeight="1">
      <c r="B37"/>
      <c r="C37" s="1" t="s">
        <v>428</v>
      </c>
      <c r="D37" s="28"/>
      <c r="E37" s="55">
        <v>356</v>
      </c>
      <c r="F37" s="55">
        <v>174</v>
      </c>
      <c r="G37" s="55">
        <v>490</v>
      </c>
      <c r="H37" s="55">
        <v>226</v>
      </c>
    </row>
    <row r="38" spans="5:8" s="1" customFormat="1" ht="6.75" customHeight="1">
      <c r="E38" s="57"/>
      <c r="F38" s="57"/>
      <c r="G38" s="55"/>
      <c r="H38" s="55"/>
    </row>
    <row r="39" spans="1:8" s="1" customFormat="1" ht="9.75" customHeight="1">
      <c r="A39" s="731" t="s">
        <v>436</v>
      </c>
      <c r="B39" s="731"/>
      <c r="C39" s="731"/>
      <c r="D39" s="731"/>
      <c r="E39" s="731"/>
      <c r="F39" s="731"/>
      <c r="G39" s="731"/>
      <c r="H39" s="731"/>
    </row>
    <row r="40" spans="1:8" s="1" customFormat="1" ht="9.75" customHeight="1">
      <c r="A40" s="731" t="s">
        <v>437</v>
      </c>
      <c r="B40" s="731"/>
      <c r="C40" s="731"/>
      <c r="D40" s="731"/>
      <c r="E40" s="731"/>
      <c r="F40" s="731"/>
      <c r="G40" s="731"/>
      <c r="H40" s="731"/>
    </row>
    <row r="41" spans="5:8" s="1" customFormat="1" ht="6.75" customHeight="1">
      <c r="E41" s="57"/>
      <c r="F41" s="57"/>
      <c r="G41" s="55"/>
      <c r="H41" s="55"/>
    </row>
    <row r="42" spans="1:8" s="1" customFormat="1" ht="9.75" customHeight="1">
      <c r="A42" s="1" t="s">
        <v>424</v>
      </c>
      <c r="D42" s="28"/>
      <c r="E42" s="55">
        <v>3495</v>
      </c>
      <c r="F42" s="55">
        <v>2981</v>
      </c>
      <c r="G42" s="55">
        <v>5994</v>
      </c>
      <c r="H42" s="55">
        <v>5105</v>
      </c>
    </row>
    <row r="43" spans="2:8" s="1" customFormat="1" ht="9.75" customHeight="1">
      <c r="B43" s="1" t="s">
        <v>425</v>
      </c>
      <c r="D43" s="28"/>
      <c r="E43" s="55">
        <v>861</v>
      </c>
      <c r="F43" s="55">
        <v>626</v>
      </c>
      <c r="G43" s="55">
        <v>1631</v>
      </c>
      <c r="H43" s="55">
        <v>1234</v>
      </c>
    </row>
    <row r="44" spans="2:8" s="1" customFormat="1" ht="9.75" customHeight="1">
      <c r="B44" s="1" t="s">
        <v>426</v>
      </c>
      <c r="D44" s="28"/>
      <c r="E44" s="55">
        <v>2220</v>
      </c>
      <c r="F44" s="55">
        <v>1964</v>
      </c>
      <c r="G44" s="55">
        <v>3837</v>
      </c>
      <c r="H44" s="55">
        <v>3373</v>
      </c>
    </row>
    <row r="45" spans="2:8" s="1" customFormat="1" ht="9.75" customHeight="1">
      <c r="B45" s="1" t="s">
        <v>427</v>
      </c>
      <c r="D45" s="28"/>
      <c r="E45" s="55">
        <v>411</v>
      </c>
      <c r="F45" s="55">
        <v>390</v>
      </c>
      <c r="G45" s="55">
        <v>522</v>
      </c>
      <c r="H45" s="55">
        <v>497</v>
      </c>
    </row>
    <row r="46" spans="2:8" s="1" customFormat="1" ht="9.75" customHeight="1">
      <c r="B46" s="1" t="s">
        <v>428</v>
      </c>
      <c r="D46" s="28"/>
      <c r="E46" s="55">
        <v>3</v>
      </c>
      <c r="F46" s="55">
        <v>1</v>
      </c>
      <c r="G46" s="55">
        <v>4</v>
      </c>
      <c r="H46" s="55">
        <v>1</v>
      </c>
    </row>
    <row r="47" spans="4:8" s="1" customFormat="1" ht="6.75" customHeight="1">
      <c r="D47" s="28"/>
      <c r="E47" s="55"/>
      <c r="F47" s="55"/>
      <c r="G47" s="55"/>
      <c r="H47" s="55"/>
    </row>
    <row r="48" spans="1:8" s="1" customFormat="1" ht="9.75" customHeight="1">
      <c r="A48" s="1" t="s">
        <v>429</v>
      </c>
      <c r="D48" s="28"/>
      <c r="E48" s="55">
        <v>38</v>
      </c>
      <c r="F48" s="55">
        <v>37</v>
      </c>
      <c r="G48" s="55">
        <v>49</v>
      </c>
      <c r="H48" s="55">
        <v>45</v>
      </c>
    </row>
    <row r="49" spans="4:8" s="1" customFormat="1" ht="6.75" customHeight="1">
      <c r="D49" s="28"/>
      <c r="E49" s="55"/>
      <c r="F49" s="55"/>
      <c r="G49" s="55"/>
      <c r="H49" s="55"/>
    </row>
    <row r="50" spans="1:8" s="1" customFormat="1" ht="9.75" customHeight="1">
      <c r="A50" s="1" t="s">
        <v>430</v>
      </c>
      <c r="D50" s="28"/>
      <c r="E50" s="55">
        <v>20447</v>
      </c>
      <c r="F50" s="55">
        <v>16807</v>
      </c>
      <c r="G50" s="55">
        <v>17725</v>
      </c>
      <c r="H50" s="55">
        <v>14446</v>
      </c>
    </row>
    <row r="51" spans="2:8" s="1" customFormat="1" ht="9.75" customHeight="1">
      <c r="B51" s="1" t="s">
        <v>425</v>
      </c>
      <c r="D51" s="28"/>
      <c r="E51" s="55">
        <v>4530</v>
      </c>
      <c r="F51" s="55">
        <v>2892</v>
      </c>
      <c r="G51" s="55">
        <v>4015</v>
      </c>
      <c r="H51" s="55">
        <v>2471</v>
      </c>
    </row>
    <row r="52" spans="2:8" s="1" customFormat="1" ht="9.75" customHeight="1">
      <c r="B52" s="1" t="s">
        <v>426</v>
      </c>
      <c r="D52" s="28"/>
      <c r="E52" s="55">
        <v>11910</v>
      </c>
      <c r="F52" s="55">
        <v>10033</v>
      </c>
      <c r="G52" s="55">
        <v>9723</v>
      </c>
      <c r="H52" s="55">
        <v>8100</v>
      </c>
    </row>
    <row r="53" spans="2:8" s="1" customFormat="1" ht="9.75" customHeight="1">
      <c r="B53" s="1" t="s">
        <v>427</v>
      </c>
      <c r="D53" s="28"/>
      <c r="E53" s="55">
        <v>3956</v>
      </c>
      <c r="F53" s="55">
        <v>3839</v>
      </c>
      <c r="G53" s="55">
        <v>3939</v>
      </c>
      <c r="H53" s="55">
        <v>3837</v>
      </c>
    </row>
    <row r="54" spans="2:8" s="1" customFormat="1" ht="9.75" customHeight="1">
      <c r="B54" s="1" t="s">
        <v>428</v>
      </c>
      <c r="D54" s="28"/>
      <c r="E54" s="55">
        <v>51</v>
      </c>
      <c r="F54" s="55">
        <v>43</v>
      </c>
      <c r="G54" s="55">
        <v>48</v>
      </c>
      <c r="H54" s="55">
        <v>38</v>
      </c>
    </row>
    <row r="55" spans="4:8" s="1" customFormat="1" ht="6.75" customHeight="1">
      <c r="D55" s="28"/>
      <c r="E55" s="55"/>
      <c r="F55" s="55"/>
      <c r="G55" s="55"/>
      <c r="H55" s="55"/>
    </row>
    <row r="56" spans="1:8" s="1" customFormat="1" ht="9.75" customHeight="1">
      <c r="A56" s="1" t="s">
        <v>431</v>
      </c>
      <c r="D56" s="28"/>
      <c r="E56" s="55">
        <v>389</v>
      </c>
      <c r="F56" s="55">
        <v>231</v>
      </c>
      <c r="G56" s="55">
        <v>399</v>
      </c>
      <c r="H56" s="55">
        <v>221</v>
      </c>
    </row>
    <row r="57" spans="4:6" s="1" customFormat="1" ht="6.75" customHeight="1">
      <c r="D57" s="28"/>
      <c r="E57" s="55"/>
      <c r="F57" s="55"/>
    </row>
    <row r="58" spans="1:8" s="2" customFormat="1" ht="9.75" customHeight="1">
      <c r="A58" s="2" t="s">
        <v>432</v>
      </c>
      <c r="D58" s="35"/>
      <c r="E58" s="56">
        <v>24369</v>
      </c>
      <c r="F58" s="56">
        <v>20056</v>
      </c>
      <c r="G58" s="56">
        <v>24167</v>
      </c>
      <c r="H58" s="56">
        <v>19817</v>
      </c>
    </row>
    <row r="59" spans="2:6" s="1" customFormat="1" ht="9" customHeight="1">
      <c r="B59" s="1" t="s">
        <v>433</v>
      </c>
      <c r="D59" s="28"/>
      <c r="E59" s="55"/>
      <c r="F59" s="55"/>
    </row>
    <row r="60" spans="1:6" s="58" customFormat="1" ht="9.75" customHeight="1">
      <c r="A60"/>
      <c r="B60" s="58" t="s">
        <v>434</v>
      </c>
      <c r="D60" s="59"/>
      <c r="E60" s="55"/>
      <c r="F60" s="55"/>
    </row>
    <row r="61" spans="2:8" s="58" customFormat="1" ht="9.75" customHeight="1">
      <c r="B61"/>
      <c r="C61" s="58" t="s">
        <v>435</v>
      </c>
      <c r="D61" s="59"/>
      <c r="E61" s="55">
        <v>23980</v>
      </c>
      <c r="F61" s="55">
        <v>19825</v>
      </c>
      <c r="G61" s="55">
        <v>23768</v>
      </c>
      <c r="H61" s="55">
        <v>19596</v>
      </c>
    </row>
    <row r="62" spans="2:8" s="58" customFormat="1" ht="9.75" customHeight="1">
      <c r="B62"/>
      <c r="C62" s="58" t="s">
        <v>425</v>
      </c>
      <c r="D62" s="59"/>
      <c r="E62" s="55">
        <v>5429</v>
      </c>
      <c r="F62" s="55">
        <v>3555</v>
      </c>
      <c r="G62" s="55">
        <v>5695</v>
      </c>
      <c r="H62" s="55">
        <v>3750</v>
      </c>
    </row>
    <row r="63" spans="2:8" s="58" customFormat="1" ht="9.75" customHeight="1">
      <c r="B63"/>
      <c r="C63" s="58" t="s">
        <v>426</v>
      </c>
      <c r="D63" s="59"/>
      <c r="E63" s="55">
        <v>14130</v>
      </c>
      <c r="F63" s="55">
        <v>11997</v>
      </c>
      <c r="G63" s="55">
        <v>13560</v>
      </c>
      <c r="H63" s="55">
        <v>11473</v>
      </c>
    </row>
    <row r="64" spans="2:8" s="58" customFormat="1" ht="9.75" customHeight="1">
      <c r="B64"/>
      <c r="C64" s="58" t="s">
        <v>427</v>
      </c>
      <c r="D64" s="59"/>
      <c r="E64" s="55">
        <v>4367</v>
      </c>
      <c r="F64" s="55">
        <v>4229</v>
      </c>
      <c r="G64" s="55">
        <v>4461</v>
      </c>
      <c r="H64" s="55">
        <v>4334</v>
      </c>
    </row>
    <row r="65" spans="2:8" s="58" customFormat="1" ht="9.75" customHeight="1">
      <c r="B65"/>
      <c r="C65" s="58" t="s">
        <v>428</v>
      </c>
      <c r="D65" s="59"/>
      <c r="E65" s="55">
        <v>54</v>
      </c>
      <c r="F65" s="55">
        <v>44</v>
      </c>
      <c r="G65" s="55">
        <v>52</v>
      </c>
      <c r="H65" s="55">
        <v>39</v>
      </c>
    </row>
    <row r="66" spans="5:8" s="58" customFormat="1" ht="6.75" customHeight="1">
      <c r="E66" s="57"/>
      <c r="F66" s="57"/>
      <c r="G66" s="55"/>
      <c r="H66" s="55"/>
    </row>
    <row r="67" spans="1:8" s="58" customFormat="1" ht="9.75" customHeight="1">
      <c r="A67" s="730" t="s">
        <v>438</v>
      </c>
      <c r="B67" s="730"/>
      <c r="C67" s="730"/>
      <c r="D67" s="730"/>
      <c r="E67" s="730"/>
      <c r="F67" s="730"/>
      <c r="G67" s="730"/>
      <c r="H67" s="730"/>
    </row>
    <row r="68" spans="1:8" s="58" customFormat="1" ht="9.75" customHeight="1">
      <c r="A68" s="730" t="s">
        <v>437</v>
      </c>
      <c r="B68" s="730"/>
      <c r="C68" s="730"/>
      <c r="D68" s="730"/>
      <c r="E68" s="730"/>
      <c r="F68" s="730"/>
      <c r="G68" s="730"/>
      <c r="H68" s="730"/>
    </row>
    <row r="69" spans="1:8" ht="6.75" customHeight="1">
      <c r="A69" s="6"/>
      <c r="B69" s="6"/>
      <c r="C69" s="6"/>
      <c r="D69" s="6"/>
      <c r="E69" s="57"/>
      <c r="F69" s="57"/>
      <c r="G69" s="55"/>
      <c r="H69" s="55"/>
    </row>
    <row r="70" spans="1:8" s="61" customFormat="1" ht="9.75" customHeight="1">
      <c r="A70" s="60" t="s">
        <v>424</v>
      </c>
      <c r="B70" s="60"/>
      <c r="C70" s="60"/>
      <c r="D70" s="59"/>
      <c r="E70" s="55">
        <v>59</v>
      </c>
      <c r="F70" s="55">
        <v>58</v>
      </c>
      <c r="G70" s="55">
        <v>26</v>
      </c>
      <c r="H70" s="55">
        <v>24</v>
      </c>
    </row>
    <row r="71" spans="1:8" s="6" customFormat="1" ht="9.75" customHeight="1">
      <c r="A71" s="6" t="s">
        <v>430</v>
      </c>
      <c r="D71" s="62"/>
      <c r="E71" s="55">
        <v>228</v>
      </c>
      <c r="F71" s="55">
        <v>183</v>
      </c>
      <c r="G71" s="55">
        <v>197</v>
      </c>
      <c r="H71" s="55">
        <v>132</v>
      </c>
    </row>
    <row r="72" spans="1:8" s="6" customFormat="1" ht="9.75" customHeight="1">
      <c r="A72" s="6" t="s">
        <v>431</v>
      </c>
      <c r="D72" s="62"/>
      <c r="E72" s="55">
        <v>10</v>
      </c>
      <c r="F72" s="55">
        <v>10</v>
      </c>
      <c r="G72" s="55">
        <v>4</v>
      </c>
      <c r="H72" s="55">
        <v>4</v>
      </c>
    </row>
    <row r="73" spans="1:8" s="63" customFormat="1" ht="9.75" customHeight="1">
      <c r="A73" s="63" t="s">
        <v>432</v>
      </c>
      <c r="D73" s="64"/>
      <c r="E73" s="56">
        <v>297</v>
      </c>
      <c r="F73" s="56">
        <v>251</v>
      </c>
      <c r="G73" s="56">
        <v>227</v>
      </c>
      <c r="H73" s="56">
        <v>160</v>
      </c>
    </row>
    <row r="74" spans="1:8" ht="6.75" customHeight="1">
      <c r="A74" s="6"/>
      <c r="B74" s="6"/>
      <c r="C74" s="6"/>
      <c r="D74" s="6"/>
      <c r="E74" s="57"/>
      <c r="F74" s="57"/>
      <c r="G74" s="55"/>
      <c r="H74" s="55"/>
    </row>
    <row r="75" spans="1:8" ht="9.75" customHeight="1">
      <c r="A75" s="730" t="s">
        <v>439</v>
      </c>
      <c r="B75" s="730"/>
      <c r="C75" s="730"/>
      <c r="D75" s="730"/>
      <c r="E75" s="730"/>
      <c r="F75" s="730"/>
      <c r="G75" s="730"/>
      <c r="H75" s="730"/>
    </row>
    <row r="76" spans="1:8" ht="6.75" customHeight="1">
      <c r="A76" s="6"/>
      <c r="B76" s="6"/>
      <c r="C76" s="6"/>
      <c r="D76" s="6"/>
      <c r="E76" s="57"/>
      <c r="F76" s="57"/>
      <c r="G76" s="55"/>
      <c r="H76" s="55"/>
    </row>
    <row r="77" spans="1:8" ht="9.75" customHeight="1">
      <c r="A77" s="6" t="s">
        <v>424</v>
      </c>
      <c r="B77" s="6"/>
      <c r="C77" s="6"/>
      <c r="D77" s="62"/>
      <c r="E77" s="55">
        <v>24516</v>
      </c>
      <c r="F77" s="55">
        <v>11641</v>
      </c>
      <c r="G77" s="55">
        <v>27653</v>
      </c>
      <c r="H77" s="55">
        <v>14221</v>
      </c>
    </row>
    <row r="78" spans="1:8" ht="9.75" customHeight="1">
      <c r="A78" s="6" t="s">
        <v>429</v>
      </c>
      <c r="B78" s="6"/>
      <c r="C78" s="6"/>
      <c r="D78" s="62"/>
      <c r="E78" s="55">
        <v>636</v>
      </c>
      <c r="F78" s="55">
        <v>250</v>
      </c>
      <c r="G78" s="55">
        <v>618</v>
      </c>
      <c r="H78" s="55">
        <v>244</v>
      </c>
    </row>
    <row r="79" spans="1:8" ht="9.75" customHeight="1">
      <c r="A79" s="6" t="s">
        <v>430</v>
      </c>
      <c r="B79" s="6"/>
      <c r="C79" s="6"/>
      <c r="D79" s="62"/>
      <c r="E79" s="55">
        <v>43093</v>
      </c>
      <c r="F79" s="55">
        <v>31456</v>
      </c>
      <c r="G79" s="55">
        <v>38396</v>
      </c>
      <c r="H79" s="55">
        <v>27705</v>
      </c>
    </row>
    <row r="80" spans="1:8" ht="9.75" customHeight="1">
      <c r="A80" s="6" t="s">
        <v>431</v>
      </c>
      <c r="B80" s="6"/>
      <c r="C80" s="6"/>
      <c r="D80" s="62"/>
      <c r="E80" s="55">
        <v>3694</v>
      </c>
      <c r="F80" s="55">
        <v>749</v>
      </c>
      <c r="G80" s="55">
        <v>3478</v>
      </c>
      <c r="H80" s="55">
        <v>671</v>
      </c>
    </row>
    <row r="81" spans="1:6" ht="7.5" customHeight="1">
      <c r="A81" s="6"/>
      <c r="B81" s="6"/>
      <c r="C81" s="6"/>
      <c r="D81" s="62"/>
      <c r="E81" s="55"/>
      <c r="F81" s="55"/>
    </row>
    <row r="82" spans="1:8" s="67" customFormat="1" ht="9.75" customHeight="1">
      <c r="A82" s="65" t="s">
        <v>439</v>
      </c>
      <c r="B82" s="65"/>
      <c r="C82" s="65"/>
      <c r="D82" s="66"/>
      <c r="E82" s="56">
        <v>71939</v>
      </c>
      <c r="F82" s="56">
        <v>44096</v>
      </c>
      <c r="G82" s="56">
        <v>70145</v>
      </c>
      <c r="H82" s="56">
        <v>42841</v>
      </c>
    </row>
    <row r="83" spans="1:8" ht="9.75" customHeight="1">
      <c r="A83" s="6"/>
      <c r="B83" s="6"/>
      <c r="C83" s="6"/>
      <c r="D83" s="6"/>
      <c r="E83" s="6"/>
      <c r="F83" s="6"/>
      <c r="G83" s="6"/>
      <c r="H83" s="6"/>
    </row>
    <row r="84" spans="1:8" ht="9.75" customHeight="1">
      <c r="A84" s="6"/>
      <c r="B84" s="6"/>
      <c r="C84" s="6"/>
      <c r="D84" s="6"/>
      <c r="E84" s="6"/>
      <c r="F84" s="6"/>
      <c r="G84" s="6"/>
      <c r="H84" s="6"/>
    </row>
    <row r="85" spans="1:8" ht="9.75" customHeight="1">
      <c r="A85" s="6"/>
      <c r="B85" s="6"/>
      <c r="C85" s="6"/>
      <c r="D85" s="6"/>
      <c r="E85" s="6"/>
      <c r="F85" s="6"/>
      <c r="G85" s="6"/>
      <c r="H85" s="6"/>
    </row>
    <row r="86" spans="1:8" ht="9.75" customHeight="1">
      <c r="A86" s="6"/>
      <c r="B86" s="6"/>
      <c r="C86" s="6"/>
      <c r="D86" s="6"/>
      <c r="E86" s="6"/>
      <c r="F86" s="6"/>
      <c r="G86" s="6"/>
      <c r="H86" s="6"/>
    </row>
  </sheetData>
  <mergeCells count="6">
    <mergeCell ref="A7:D10"/>
    <mergeCell ref="A67:H67"/>
    <mergeCell ref="A68:H68"/>
    <mergeCell ref="A75:H75"/>
    <mergeCell ref="A39:H39"/>
    <mergeCell ref="A40:H40"/>
  </mergeCells>
  <printOptions/>
  <pageMargins left="0.984251968503937" right="0.984251968503937" top="0.3937007874015748" bottom="0.3937007874015748"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M79"/>
  <sheetViews>
    <sheetView workbookViewId="0" topLeftCell="A1">
      <selection activeCell="C4" sqref="C4"/>
    </sheetView>
  </sheetViews>
  <sheetFormatPr defaultColWidth="11.421875" defaultRowHeight="12.75"/>
  <cols>
    <col min="1" max="1" width="6.28125" style="0" customWidth="1"/>
    <col min="2" max="2" width="3.00390625" style="0" customWidth="1"/>
    <col min="3" max="3" width="33.421875" style="0" customWidth="1"/>
    <col min="4" max="4" width="3.00390625" style="0" customWidth="1"/>
    <col min="5" max="10" width="7.7109375" style="0" customWidth="1"/>
  </cols>
  <sheetData>
    <row r="1" spans="1:10" ht="12.75">
      <c r="A1" s="4" t="str">
        <f>"- 11 -"</f>
        <v>- 11 -</v>
      </c>
      <c r="B1" s="4"/>
      <c r="C1" s="4"/>
      <c r="D1" s="4"/>
      <c r="E1" s="4"/>
      <c r="F1" s="4"/>
      <c r="G1" s="4"/>
      <c r="H1" s="4"/>
      <c r="I1" s="4"/>
      <c r="J1" s="4"/>
    </row>
    <row r="2" spans="1:10" ht="7.5" customHeight="1">
      <c r="A2" s="1"/>
      <c r="B2" s="1"/>
      <c r="C2" s="1"/>
      <c r="D2" s="1"/>
      <c r="E2" s="1"/>
      <c r="F2" s="1"/>
      <c r="G2" s="1"/>
      <c r="H2" s="1"/>
      <c r="I2" s="1"/>
      <c r="J2" s="1"/>
    </row>
    <row r="3" spans="1:10" ht="7.5" customHeight="1">
      <c r="A3" s="1"/>
      <c r="B3" s="1"/>
      <c r="C3" s="1"/>
      <c r="D3" s="1"/>
      <c r="E3" s="1"/>
      <c r="F3" s="1"/>
      <c r="G3" s="1"/>
      <c r="H3" s="1"/>
      <c r="I3" s="1"/>
      <c r="J3" s="1"/>
    </row>
    <row r="4" spans="1:10" ht="12.75">
      <c r="A4" s="40" t="s">
        <v>440</v>
      </c>
      <c r="B4" s="40"/>
      <c r="C4" s="40"/>
      <c r="D4" s="40"/>
      <c r="E4" s="40"/>
      <c r="F4" s="40"/>
      <c r="G4" s="40"/>
      <c r="H4" s="40"/>
      <c r="I4" s="4"/>
      <c r="J4" s="4"/>
    </row>
    <row r="5" spans="1:10" ht="7.5" customHeight="1">
      <c r="A5" s="1"/>
      <c r="B5" s="1"/>
      <c r="C5" s="1"/>
      <c r="D5" s="1"/>
      <c r="E5" s="1"/>
      <c r="F5" s="1"/>
      <c r="G5" s="1"/>
      <c r="H5" s="1"/>
      <c r="I5" s="1"/>
      <c r="J5" s="1"/>
    </row>
    <row r="6" spans="1:10" ht="7.5" customHeight="1" thickBot="1">
      <c r="A6" s="23"/>
      <c r="B6" s="23"/>
      <c r="C6" s="23"/>
      <c r="D6" s="23"/>
      <c r="E6" s="23"/>
      <c r="F6" s="23"/>
      <c r="G6" s="23"/>
      <c r="H6" s="23"/>
      <c r="I6" s="23"/>
      <c r="J6" s="23"/>
    </row>
    <row r="7" spans="1:10" ht="12.75">
      <c r="A7" s="737" t="s">
        <v>441</v>
      </c>
      <c r="B7" s="27" t="s">
        <v>442</v>
      </c>
      <c r="C7" s="27"/>
      <c r="D7" s="68"/>
      <c r="E7" s="736">
        <v>2002</v>
      </c>
      <c r="F7" s="733"/>
      <c r="G7" s="737"/>
      <c r="H7" s="732">
        <v>2003</v>
      </c>
      <c r="I7" s="733"/>
      <c r="J7" s="733"/>
    </row>
    <row r="8" spans="1:10" ht="7.5" customHeight="1">
      <c r="A8" s="740"/>
      <c r="B8" s="4"/>
      <c r="C8" s="4"/>
      <c r="D8" s="71"/>
      <c r="E8" s="738"/>
      <c r="F8" s="735"/>
      <c r="G8" s="739"/>
      <c r="H8" s="734"/>
      <c r="I8" s="735"/>
      <c r="J8" s="735"/>
    </row>
    <row r="9" spans="1:10" ht="12" customHeight="1">
      <c r="A9" s="740"/>
      <c r="B9" s="72" t="s">
        <v>443</v>
      </c>
      <c r="C9" s="4"/>
      <c r="D9" s="71"/>
      <c r="E9" s="73" t="s">
        <v>444</v>
      </c>
      <c r="F9" s="45" t="s">
        <v>445</v>
      </c>
      <c r="G9" s="45" t="s">
        <v>446</v>
      </c>
      <c r="H9" s="74" t="s">
        <v>444</v>
      </c>
      <c r="I9" s="45" t="s">
        <v>445</v>
      </c>
      <c r="J9" s="75" t="s">
        <v>446</v>
      </c>
    </row>
    <row r="10" spans="1:10" ht="11.25" customHeight="1" thickBot="1">
      <c r="A10" s="741"/>
      <c r="B10" s="27" t="s">
        <v>447</v>
      </c>
      <c r="C10" s="27"/>
      <c r="D10" s="77"/>
      <c r="E10" s="78" t="s">
        <v>448</v>
      </c>
      <c r="F10" s="49" t="s">
        <v>449</v>
      </c>
      <c r="G10" s="49" t="s">
        <v>449</v>
      </c>
      <c r="H10" s="78" t="s">
        <v>448</v>
      </c>
      <c r="I10" s="49" t="s">
        <v>449</v>
      </c>
      <c r="J10" s="24" t="s">
        <v>449</v>
      </c>
    </row>
    <row r="11" spans="1:10" ht="7.5" customHeight="1">
      <c r="A11" s="79"/>
      <c r="B11" s="34"/>
      <c r="C11" s="34"/>
      <c r="D11" s="28"/>
      <c r="E11" s="34"/>
      <c r="F11" s="34"/>
      <c r="G11" s="34"/>
      <c r="H11" s="34"/>
      <c r="I11" s="34"/>
      <c r="J11" s="34"/>
    </row>
    <row r="12" spans="1:10" ht="10.5" customHeight="1">
      <c r="A12" s="80" t="s">
        <v>450</v>
      </c>
      <c r="B12" s="81" t="s">
        <v>451</v>
      </c>
      <c r="C12" s="81"/>
      <c r="D12" s="82" t="s">
        <v>452</v>
      </c>
      <c r="E12" s="83">
        <v>65747</v>
      </c>
      <c r="F12" s="83">
        <v>42463</v>
      </c>
      <c r="G12" s="83">
        <v>23284</v>
      </c>
      <c r="H12" s="84">
        <v>65296</v>
      </c>
      <c r="I12" s="84">
        <v>42139</v>
      </c>
      <c r="J12" s="84">
        <v>23157</v>
      </c>
    </row>
    <row r="13" spans="1:10" ht="10.5" customHeight="1">
      <c r="A13" s="80"/>
      <c r="B13" s="81"/>
      <c r="C13" s="81"/>
      <c r="D13" s="82" t="s">
        <v>453</v>
      </c>
      <c r="E13" s="83">
        <v>39872</v>
      </c>
      <c r="F13" s="83">
        <v>20737</v>
      </c>
      <c r="G13" s="83">
        <v>19135</v>
      </c>
      <c r="H13" s="84">
        <v>39349</v>
      </c>
      <c r="I13" s="84">
        <v>20435</v>
      </c>
      <c r="J13" s="84">
        <v>18914</v>
      </c>
    </row>
    <row r="14" spans="1:7" ht="7.5" customHeight="1">
      <c r="A14" s="85"/>
      <c r="B14" s="1"/>
      <c r="C14" s="1"/>
      <c r="D14" s="28"/>
      <c r="E14" s="83"/>
      <c r="F14" s="83"/>
      <c r="G14" s="83"/>
    </row>
    <row r="15" spans="1:10" ht="10.5" customHeight="1">
      <c r="A15" s="80">
        <v>0</v>
      </c>
      <c r="B15" s="81" t="s">
        <v>454</v>
      </c>
      <c r="C15" s="81"/>
      <c r="D15" s="82" t="s">
        <v>452</v>
      </c>
      <c r="E15" s="83">
        <v>21849</v>
      </c>
      <c r="F15" s="83">
        <v>19978</v>
      </c>
      <c r="G15" s="83">
        <v>1871</v>
      </c>
      <c r="H15" s="84">
        <v>21457</v>
      </c>
      <c r="I15" s="84">
        <v>19325</v>
      </c>
      <c r="J15" s="84">
        <v>2132</v>
      </c>
    </row>
    <row r="16" spans="1:13" ht="10.5" customHeight="1">
      <c r="A16" s="80"/>
      <c r="B16" s="81"/>
      <c r="C16" s="81"/>
      <c r="D16" s="82" t="s">
        <v>453</v>
      </c>
      <c r="E16" s="83">
        <v>10811</v>
      </c>
      <c r="F16" s="83">
        <v>9220</v>
      </c>
      <c r="G16" s="83">
        <v>1591</v>
      </c>
      <c r="H16" s="84">
        <v>10609</v>
      </c>
      <c r="I16" s="84">
        <v>8813</v>
      </c>
      <c r="J16" s="84">
        <v>1796</v>
      </c>
      <c r="K16" s="39"/>
      <c r="L16" s="39"/>
      <c r="M16" s="86"/>
    </row>
    <row r="17" spans="1:7" ht="9" customHeight="1">
      <c r="A17" s="85"/>
      <c r="B17" s="1" t="s">
        <v>455</v>
      </c>
      <c r="C17" s="1"/>
      <c r="D17" s="28"/>
      <c r="E17" s="1"/>
      <c r="F17" s="1"/>
      <c r="G17" s="1"/>
    </row>
    <row r="18" spans="1:13" ht="9.75" customHeight="1">
      <c r="A18" s="85" t="str">
        <f>"01, 06"</f>
        <v>01, 06</v>
      </c>
      <c r="B18" s="1" t="s">
        <v>456</v>
      </c>
      <c r="C18" s="1"/>
      <c r="D18" s="28" t="s">
        <v>452</v>
      </c>
      <c r="E18" s="87">
        <v>8736</v>
      </c>
      <c r="F18" s="87">
        <v>7466</v>
      </c>
      <c r="G18" s="87">
        <v>1270</v>
      </c>
      <c r="H18" s="87">
        <v>8513</v>
      </c>
      <c r="I18" s="87">
        <v>7078</v>
      </c>
      <c r="J18" s="87">
        <v>1435</v>
      </c>
      <c r="K18" s="39"/>
      <c r="L18" s="39"/>
      <c r="M18" s="86"/>
    </row>
    <row r="19" spans="1:13" ht="9.75" customHeight="1">
      <c r="A19" s="85"/>
      <c r="B19" s="1" t="s">
        <v>457</v>
      </c>
      <c r="D19" s="28" t="s">
        <v>453</v>
      </c>
      <c r="E19" s="87">
        <v>5900</v>
      </c>
      <c r="F19" s="87">
        <v>4811</v>
      </c>
      <c r="G19" s="87">
        <v>1089</v>
      </c>
      <c r="H19" s="87">
        <v>5746</v>
      </c>
      <c r="I19" s="87">
        <v>4528</v>
      </c>
      <c r="J19" s="87">
        <v>1218</v>
      </c>
      <c r="K19" s="88"/>
      <c r="L19" s="88"/>
      <c r="M19" s="86"/>
    </row>
    <row r="20" spans="1:13" ht="7.5" customHeight="1">
      <c r="A20" s="85"/>
      <c r="B20" s="1"/>
      <c r="C20" s="1"/>
      <c r="D20" s="28"/>
      <c r="E20" s="87"/>
      <c r="F20" s="87"/>
      <c r="G20" s="87"/>
      <c r="K20" s="39"/>
      <c r="L20" s="39"/>
      <c r="M20" s="86"/>
    </row>
    <row r="21" spans="1:10" ht="10.5" customHeight="1">
      <c r="A21" s="85" t="str">
        <f>"04"</f>
        <v>04</v>
      </c>
      <c r="B21" s="1" t="s">
        <v>458</v>
      </c>
      <c r="D21" s="28" t="s">
        <v>452</v>
      </c>
      <c r="E21" s="87">
        <v>8105</v>
      </c>
      <c r="F21" s="87">
        <v>7915</v>
      </c>
      <c r="G21" s="87">
        <v>190</v>
      </c>
      <c r="H21" s="89">
        <v>8089</v>
      </c>
      <c r="I21" s="89">
        <v>7876</v>
      </c>
      <c r="J21" s="89">
        <v>213</v>
      </c>
    </row>
    <row r="22" spans="1:10" ht="10.5" customHeight="1">
      <c r="A22" s="85"/>
      <c r="B22" s="1"/>
      <c r="C22" s="1"/>
      <c r="D22" s="28" t="s">
        <v>453</v>
      </c>
      <c r="E22" s="87">
        <v>1912</v>
      </c>
      <c r="F22" s="87">
        <v>1779</v>
      </c>
      <c r="G22" s="87">
        <v>133</v>
      </c>
      <c r="H22" s="89">
        <v>1935</v>
      </c>
      <c r="I22" s="89">
        <v>1789</v>
      </c>
      <c r="J22" s="89">
        <v>146</v>
      </c>
    </row>
    <row r="23" spans="1:7" ht="7.5" customHeight="1">
      <c r="A23" s="85"/>
      <c r="B23" s="1"/>
      <c r="C23" s="1"/>
      <c r="D23" s="28"/>
      <c r="E23" s="87"/>
      <c r="F23" s="87"/>
      <c r="G23" s="87"/>
    </row>
    <row r="24" spans="1:10" ht="10.5" customHeight="1">
      <c r="A24" s="85" t="str">
        <f>"05"</f>
        <v>05</v>
      </c>
      <c r="B24" s="1" t="s">
        <v>459</v>
      </c>
      <c r="D24" s="28" t="s">
        <v>452</v>
      </c>
      <c r="E24" s="87">
        <v>5008</v>
      </c>
      <c r="F24" s="87">
        <v>4597</v>
      </c>
      <c r="G24" s="87">
        <v>411</v>
      </c>
      <c r="H24" s="89">
        <v>4855</v>
      </c>
      <c r="I24" s="89">
        <v>4371</v>
      </c>
      <c r="J24" s="89">
        <v>484</v>
      </c>
    </row>
    <row r="25" spans="1:10" ht="10.5" customHeight="1">
      <c r="A25" s="85"/>
      <c r="B25" s="1"/>
      <c r="C25" s="1"/>
      <c r="D25" s="28" t="s">
        <v>453</v>
      </c>
      <c r="E25" s="87">
        <v>2999</v>
      </c>
      <c r="F25" s="87">
        <v>2630</v>
      </c>
      <c r="G25" s="87">
        <v>369</v>
      </c>
      <c r="H25" s="89">
        <v>2928</v>
      </c>
      <c r="I25" s="89">
        <v>2496</v>
      </c>
      <c r="J25" s="89">
        <v>432</v>
      </c>
    </row>
    <row r="26" spans="1:7" ht="6.75" customHeight="1">
      <c r="A26" s="85"/>
      <c r="B26" s="1"/>
      <c r="C26" s="1"/>
      <c r="D26" s="28"/>
      <c r="E26" s="1"/>
      <c r="F26" s="1"/>
      <c r="G26" s="1"/>
    </row>
    <row r="27" spans="1:13" ht="10.5" customHeight="1">
      <c r="A27" s="80">
        <v>1</v>
      </c>
      <c r="B27" s="81" t="s">
        <v>460</v>
      </c>
      <c r="C27" s="81"/>
      <c r="D27" s="82" t="s">
        <v>452</v>
      </c>
      <c r="E27" s="83">
        <v>37538</v>
      </c>
      <c r="F27" s="83">
        <v>16829</v>
      </c>
      <c r="G27" s="83">
        <v>20709</v>
      </c>
      <c r="H27" s="83">
        <v>36666</v>
      </c>
      <c r="I27" s="83">
        <v>16564</v>
      </c>
      <c r="J27" s="83">
        <v>20102</v>
      </c>
      <c r="K27" s="39"/>
      <c r="L27" s="39"/>
      <c r="M27" s="86"/>
    </row>
    <row r="28" spans="1:10" ht="10.5" customHeight="1">
      <c r="A28" s="80"/>
      <c r="B28" s="81" t="s">
        <v>461</v>
      </c>
      <c r="C28" s="81"/>
      <c r="D28" s="82" t="s">
        <v>453</v>
      </c>
      <c r="E28" s="83">
        <v>26264</v>
      </c>
      <c r="F28" s="83">
        <v>9210</v>
      </c>
      <c r="G28" s="83">
        <v>17054</v>
      </c>
      <c r="H28" s="83">
        <v>25590</v>
      </c>
      <c r="I28" s="83">
        <v>9127</v>
      </c>
      <c r="J28" s="83">
        <v>16463</v>
      </c>
    </row>
    <row r="29" spans="1:13" ht="9" customHeight="1">
      <c r="A29" s="85"/>
      <c r="B29" s="1" t="s">
        <v>462</v>
      </c>
      <c r="C29" s="1"/>
      <c r="D29" s="28"/>
      <c r="E29" s="1"/>
      <c r="F29" s="1"/>
      <c r="G29" s="1"/>
      <c r="K29" s="90"/>
      <c r="L29" s="90"/>
      <c r="M29" s="90"/>
    </row>
    <row r="30" spans="1:10" ht="12.75" customHeight="1">
      <c r="A30" s="85" t="s">
        <v>463</v>
      </c>
      <c r="B30" s="21" t="s">
        <v>487</v>
      </c>
      <c r="C30" s="21"/>
      <c r="D30" s="28" t="s">
        <v>452</v>
      </c>
      <c r="E30" s="87">
        <v>29652</v>
      </c>
      <c r="F30" s="87">
        <v>10727</v>
      </c>
      <c r="G30" s="87">
        <v>18925</v>
      </c>
      <c r="H30" s="89">
        <v>28920</v>
      </c>
      <c r="I30" s="89">
        <v>10643</v>
      </c>
      <c r="J30" s="89">
        <v>18277</v>
      </c>
    </row>
    <row r="31" spans="1:13" ht="10.5" customHeight="1">
      <c r="A31" s="85"/>
      <c r="B31" s="1"/>
      <c r="C31" s="1"/>
      <c r="D31" s="28" t="s">
        <v>453</v>
      </c>
      <c r="E31" s="87">
        <v>22692</v>
      </c>
      <c r="F31" s="87">
        <v>6708</v>
      </c>
      <c r="G31" s="87">
        <v>15984</v>
      </c>
      <c r="H31" s="89">
        <v>22078</v>
      </c>
      <c r="I31" s="89">
        <v>6690</v>
      </c>
      <c r="J31" s="89">
        <v>15388</v>
      </c>
      <c r="K31" s="90"/>
      <c r="L31" s="90"/>
      <c r="M31" s="90"/>
    </row>
    <row r="32" spans="1:7" ht="6.75" customHeight="1">
      <c r="A32" s="85"/>
      <c r="B32" s="1"/>
      <c r="C32" s="1"/>
      <c r="D32" s="28"/>
      <c r="E32" s="87"/>
      <c r="F32" s="87"/>
      <c r="G32" s="87"/>
    </row>
    <row r="33" spans="1:13" ht="9.75" customHeight="1">
      <c r="A33" s="85">
        <v>13</v>
      </c>
      <c r="B33" s="1" t="s">
        <v>464</v>
      </c>
      <c r="D33" s="28" t="s">
        <v>452</v>
      </c>
      <c r="E33" s="87">
        <v>6744</v>
      </c>
      <c r="F33" s="87">
        <v>5080</v>
      </c>
      <c r="G33" s="87">
        <v>1664</v>
      </c>
      <c r="H33" s="89">
        <v>6666</v>
      </c>
      <c r="I33" s="89">
        <v>4955</v>
      </c>
      <c r="J33" s="89">
        <v>1711</v>
      </c>
      <c r="K33" s="90"/>
      <c r="L33" s="90"/>
      <c r="M33" s="90"/>
    </row>
    <row r="34" spans="1:10" ht="9.75" customHeight="1">
      <c r="A34" s="85"/>
      <c r="B34" s="1"/>
      <c r="C34" s="1"/>
      <c r="D34" s="28" t="s">
        <v>453</v>
      </c>
      <c r="E34" s="87">
        <v>2904</v>
      </c>
      <c r="F34" s="87">
        <v>1928</v>
      </c>
      <c r="G34" s="87">
        <v>976</v>
      </c>
      <c r="H34" s="89">
        <v>2869</v>
      </c>
      <c r="I34" s="89">
        <v>1881</v>
      </c>
      <c r="J34" s="89">
        <v>988</v>
      </c>
    </row>
    <row r="35" spans="1:13" ht="7.5" customHeight="1">
      <c r="A35" s="85"/>
      <c r="B35" s="1"/>
      <c r="C35" s="1"/>
      <c r="D35" s="28"/>
      <c r="E35" s="87"/>
      <c r="F35" s="87"/>
      <c r="G35" s="87"/>
      <c r="K35" s="39"/>
      <c r="L35" s="39"/>
      <c r="M35" s="86"/>
    </row>
    <row r="36" spans="1:13" ht="10.5" customHeight="1">
      <c r="A36" s="85" t="s">
        <v>465</v>
      </c>
      <c r="B36" s="1" t="s">
        <v>466</v>
      </c>
      <c r="D36" s="28" t="s">
        <v>452</v>
      </c>
      <c r="E36" s="87">
        <v>433</v>
      </c>
      <c r="F36" s="87">
        <v>425</v>
      </c>
      <c r="G36" s="87">
        <v>8</v>
      </c>
      <c r="H36" s="89">
        <v>437</v>
      </c>
      <c r="I36" s="89">
        <v>423</v>
      </c>
      <c r="J36" s="89">
        <v>14</v>
      </c>
      <c r="K36" s="39"/>
      <c r="L36" s="39"/>
      <c r="M36" s="86"/>
    </row>
    <row r="37" spans="1:13" ht="10.5" customHeight="1">
      <c r="A37" s="85"/>
      <c r="B37" s="1" t="s">
        <v>467</v>
      </c>
      <c r="D37" s="28" t="s">
        <v>453</v>
      </c>
      <c r="E37" s="87">
        <v>305</v>
      </c>
      <c r="F37" s="87">
        <v>299</v>
      </c>
      <c r="G37" s="87">
        <v>6</v>
      </c>
      <c r="H37" s="89">
        <v>316</v>
      </c>
      <c r="I37" s="89">
        <v>305</v>
      </c>
      <c r="J37" s="89">
        <v>11</v>
      </c>
      <c r="K37" s="91"/>
      <c r="L37" s="92"/>
      <c r="M37" s="93"/>
    </row>
    <row r="38" spans="1:13" ht="7.5" customHeight="1">
      <c r="A38" s="85"/>
      <c r="B38" s="1"/>
      <c r="C38" s="1"/>
      <c r="D38" s="28"/>
      <c r="E38" s="87"/>
      <c r="F38" s="87"/>
      <c r="G38" s="87"/>
      <c r="K38" s="91"/>
      <c r="L38" s="92"/>
      <c r="M38" s="93"/>
    </row>
    <row r="39" spans="1:13" ht="10.5" customHeight="1">
      <c r="A39" s="85" t="s">
        <v>468</v>
      </c>
      <c r="B39" s="1" t="s">
        <v>469</v>
      </c>
      <c r="D39" s="28" t="s">
        <v>452</v>
      </c>
      <c r="E39" s="87">
        <v>537</v>
      </c>
      <c r="F39" s="87">
        <v>451</v>
      </c>
      <c r="G39" s="87">
        <v>86</v>
      </c>
      <c r="H39" s="89">
        <v>507</v>
      </c>
      <c r="I39" s="89">
        <v>429</v>
      </c>
      <c r="J39" s="89">
        <v>78</v>
      </c>
      <c r="K39" s="39"/>
      <c r="L39" s="39"/>
      <c r="M39" s="86"/>
    </row>
    <row r="40" spans="1:13" ht="11.25" customHeight="1">
      <c r="A40" s="85"/>
      <c r="B40" s="1" t="s">
        <v>470</v>
      </c>
      <c r="D40" s="28" t="s">
        <v>453</v>
      </c>
      <c r="E40" s="87">
        <v>286</v>
      </c>
      <c r="F40" s="87">
        <v>217</v>
      </c>
      <c r="G40" s="87">
        <v>69</v>
      </c>
      <c r="H40" s="89">
        <v>257</v>
      </c>
      <c r="I40" s="89">
        <v>196</v>
      </c>
      <c r="J40" s="89">
        <v>61</v>
      </c>
      <c r="K40" s="39"/>
      <c r="L40" s="39"/>
      <c r="M40" s="86"/>
    </row>
    <row r="41" spans="1:7" ht="7.5" customHeight="1">
      <c r="A41" s="85"/>
      <c r="B41" s="1"/>
      <c r="D41" s="28"/>
      <c r="E41" s="87"/>
      <c r="F41" s="87"/>
      <c r="G41" s="87"/>
    </row>
    <row r="42" spans="1:10" ht="12.75" customHeight="1">
      <c r="A42" s="85" t="s">
        <v>471</v>
      </c>
      <c r="B42" s="1" t="s">
        <v>472</v>
      </c>
      <c r="D42" s="28" t="s">
        <v>452</v>
      </c>
      <c r="E42" s="87">
        <v>172</v>
      </c>
      <c r="F42" s="87">
        <v>146</v>
      </c>
      <c r="G42" s="87">
        <v>26</v>
      </c>
      <c r="H42" s="89">
        <v>136</v>
      </c>
      <c r="I42" s="89">
        <v>114</v>
      </c>
      <c r="J42" s="89">
        <v>22</v>
      </c>
    </row>
    <row r="43" spans="1:10" ht="9.75" customHeight="1">
      <c r="A43" s="85"/>
      <c r="B43" s="1"/>
      <c r="C43" s="1"/>
      <c r="D43" s="28" t="s">
        <v>453</v>
      </c>
      <c r="E43" s="87">
        <v>77</v>
      </c>
      <c r="F43" s="87">
        <v>58</v>
      </c>
      <c r="G43" s="87">
        <v>19</v>
      </c>
      <c r="H43" s="89">
        <v>70</v>
      </c>
      <c r="I43" s="89">
        <v>55</v>
      </c>
      <c r="J43" s="89">
        <v>15</v>
      </c>
    </row>
    <row r="44" spans="1:7" ht="6.75" customHeight="1">
      <c r="A44" s="85"/>
      <c r="B44" s="1"/>
      <c r="C44" s="1"/>
      <c r="D44" s="28"/>
      <c r="E44" s="1"/>
      <c r="F44" s="1"/>
      <c r="G44" s="1"/>
    </row>
    <row r="45" spans="1:13" ht="10.5" customHeight="1">
      <c r="A45" s="80">
        <v>2</v>
      </c>
      <c r="B45" s="81" t="s">
        <v>473</v>
      </c>
      <c r="C45" s="81"/>
      <c r="D45" s="82" t="s">
        <v>452</v>
      </c>
      <c r="E45" s="83">
        <v>961</v>
      </c>
      <c r="F45" s="83">
        <v>826</v>
      </c>
      <c r="G45" s="83">
        <v>135</v>
      </c>
      <c r="H45" s="83">
        <v>946</v>
      </c>
      <c r="I45" s="83">
        <v>802</v>
      </c>
      <c r="J45" s="83">
        <v>144</v>
      </c>
      <c r="K45" s="39"/>
      <c r="L45" s="39"/>
      <c r="M45" s="86"/>
    </row>
    <row r="46" spans="1:13" ht="10.5" customHeight="1">
      <c r="A46" s="80"/>
      <c r="B46" s="81" t="s">
        <v>474</v>
      </c>
      <c r="C46" s="81"/>
      <c r="D46" s="82" t="s">
        <v>453</v>
      </c>
      <c r="E46" s="83">
        <v>716</v>
      </c>
      <c r="F46" s="83">
        <v>603</v>
      </c>
      <c r="G46" s="83">
        <v>113</v>
      </c>
      <c r="H46" s="83">
        <v>704</v>
      </c>
      <c r="I46" s="83">
        <v>586</v>
      </c>
      <c r="J46" s="83">
        <v>118</v>
      </c>
      <c r="K46" s="88"/>
      <c r="L46" s="88"/>
      <c r="M46" s="86"/>
    </row>
    <row r="47" spans="1:7" ht="7.5" customHeight="1">
      <c r="A47" s="85"/>
      <c r="B47" s="1"/>
      <c r="C47" s="1"/>
      <c r="D47" s="28"/>
      <c r="E47" s="83"/>
      <c r="F47" s="83"/>
      <c r="G47" s="83"/>
    </row>
    <row r="48" spans="1:13" ht="10.5" customHeight="1">
      <c r="A48" s="80">
        <v>3</v>
      </c>
      <c r="B48" s="81" t="s">
        <v>475</v>
      </c>
      <c r="C48" s="81"/>
      <c r="D48" s="82" t="s">
        <v>452</v>
      </c>
      <c r="E48" s="83">
        <v>1294</v>
      </c>
      <c r="F48" s="83">
        <v>1078</v>
      </c>
      <c r="G48" s="83">
        <v>216</v>
      </c>
      <c r="H48" s="84">
        <v>1264</v>
      </c>
      <c r="I48" s="84">
        <v>1034</v>
      </c>
      <c r="J48" s="84">
        <v>230</v>
      </c>
      <c r="K48" s="39"/>
      <c r="L48" s="39"/>
      <c r="M48" s="86"/>
    </row>
    <row r="49" spans="1:10" ht="10.5" customHeight="1">
      <c r="A49" s="80"/>
      <c r="B49" s="81"/>
      <c r="C49" s="81"/>
      <c r="D49" s="82" t="s">
        <v>453</v>
      </c>
      <c r="E49" s="83">
        <v>766</v>
      </c>
      <c r="F49" s="83">
        <v>609</v>
      </c>
      <c r="G49" s="83">
        <v>157</v>
      </c>
      <c r="H49" s="84">
        <v>742</v>
      </c>
      <c r="I49" s="84">
        <v>579</v>
      </c>
      <c r="J49" s="84">
        <v>163</v>
      </c>
    </row>
    <row r="50" spans="1:7" ht="7.5" customHeight="1">
      <c r="A50" s="85"/>
      <c r="B50" s="1"/>
      <c r="C50" s="1"/>
      <c r="D50" s="28"/>
      <c r="E50" s="83"/>
      <c r="F50" s="83"/>
      <c r="G50" s="83"/>
    </row>
    <row r="51" spans="1:13" ht="10.5" customHeight="1">
      <c r="A51" s="80">
        <v>4</v>
      </c>
      <c r="B51" s="81" t="s">
        <v>476</v>
      </c>
      <c r="C51" s="81"/>
      <c r="D51" s="82" t="s">
        <v>452</v>
      </c>
      <c r="E51" s="83">
        <v>388</v>
      </c>
      <c r="F51" s="83">
        <v>319</v>
      </c>
      <c r="G51" s="83">
        <v>69</v>
      </c>
      <c r="H51" s="84">
        <v>1297</v>
      </c>
      <c r="I51" s="84">
        <v>1044</v>
      </c>
      <c r="J51" s="84">
        <v>253</v>
      </c>
      <c r="K51" s="39"/>
      <c r="L51" s="39"/>
      <c r="M51" s="86"/>
    </row>
    <row r="52" spans="1:13" ht="10.5" customHeight="1">
      <c r="A52" s="80"/>
      <c r="B52" s="81" t="s">
        <v>477</v>
      </c>
      <c r="C52" s="81"/>
      <c r="D52" s="82" t="s">
        <v>453</v>
      </c>
      <c r="E52" s="83">
        <v>198</v>
      </c>
      <c r="F52" s="83">
        <v>152</v>
      </c>
      <c r="G52" s="83">
        <v>46</v>
      </c>
      <c r="H52" s="84">
        <v>596</v>
      </c>
      <c r="I52" s="84">
        <v>400</v>
      </c>
      <c r="J52" s="84">
        <v>196</v>
      </c>
      <c r="K52" s="90"/>
      <c r="L52" s="90"/>
      <c r="M52" s="90"/>
    </row>
    <row r="53" spans="1:7" ht="7.5" customHeight="1">
      <c r="A53" s="85"/>
      <c r="B53" s="1"/>
      <c r="C53" s="1"/>
      <c r="D53" s="28"/>
      <c r="E53" s="83"/>
      <c r="F53" s="83"/>
      <c r="G53" s="83"/>
    </row>
    <row r="54" spans="1:10" ht="10.5" customHeight="1">
      <c r="A54" s="80">
        <v>5</v>
      </c>
      <c r="B54" s="81" t="s">
        <v>478</v>
      </c>
      <c r="C54" s="81"/>
      <c r="D54" s="82" t="s">
        <v>452</v>
      </c>
      <c r="E54" s="83">
        <v>773</v>
      </c>
      <c r="F54" s="83">
        <v>676</v>
      </c>
      <c r="G54" s="83">
        <v>97</v>
      </c>
      <c r="H54" s="84">
        <v>704</v>
      </c>
      <c r="I54" s="84">
        <v>607</v>
      </c>
      <c r="J54" s="84">
        <v>97</v>
      </c>
    </row>
    <row r="55" spans="1:10" ht="10.5" customHeight="1">
      <c r="A55" s="80"/>
      <c r="B55" s="81"/>
      <c r="C55" s="81"/>
      <c r="D55" s="82" t="s">
        <v>453</v>
      </c>
      <c r="E55" s="83">
        <v>429</v>
      </c>
      <c r="F55" s="83">
        <v>362</v>
      </c>
      <c r="G55" s="83">
        <v>67</v>
      </c>
      <c r="H55" s="84">
        <v>394</v>
      </c>
      <c r="I55" s="84">
        <v>328</v>
      </c>
      <c r="J55" s="84">
        <v>66</v>
      </c>
    </row>
    <row r="56" spans="1:7" ht="7.5" customHeight="1">
      <c r="A56" s="85"/>
      <c r="B56" s="1"/>
      <c r="C56" s="1"/>
      <c r="D56" s="28"/>
      <c r="E56" s="83"/>
      <c r="F56" s="83"/>
      <c r="G56" s="83"/>
    </row>
    <row r="57" spans="1:10" ht="10.5" customHeight="1">
      <c r="A57" s="80">
        <v>6</v>
      </c>
      <c r="B57" s="81" t="s">
        <v>479</v>
      </c>
      <c r="C57" s="81"/>
      <c r="D57" s="82" t="s">
        <v>452</v>
      </c>
      <c r="E57" s="83">
        <v>166</v>
      </c>
      <c r="F57" s="83">
        <v>149</v>
      </c>
      <c r="G57" s="83">
        <v>17</v>
      </c>
      <c r="H57" s="84">
        <v>156</v>
      </c>
      <c r="I57" s="84">
        <v>137</v>
      </c>
      <c r="J57" s="84">
        <v>19</v>
      </c>
    </row>
    <row r="58" spans="1:10" ht="10.5" customHeight="1">
      <c r="A58" s="80"/>
      <c r="B58" s="81" t="s">
        <v>480</v>
      </c>
      <c r="C58" s="81"/>
      <c r="D58" s="82" t="s">
        <v>453</v>
      </c>
      <c r="E58" s="83">
        <v>63</v>
      </c>
      <c r="F58" s="83">
        <v>56</v>
      </c>
      <c r="G58" s="83">
        <v>7</v>
      </c>
      <c r="H58" s="84">
        <v>58</v>
      </c>
      <c r="I58" s="84">
        <v>50</v>
      </c>
      <c r="J58" s="84">
        <v>8</v>
      </c>
    </row>
    <row r="59" spans="1:7" ht="6.75" customHeight="1">
      <c r="A59" s="85"/>
      <c r="B59" s="1"/>
      <c r="C59" s="1"/>
      <c r="D59" s="28"/>
      <c r="E59" s="83"/>
      <c r="F59" s="83"/>
      <c r="G59" s="83"/>
    </row>
    <row r="60" spans="1:10" ht="10.5" customHeight="1">
      <c r="A60" s="80">
        <v>7</v>
      </c>
      <c r="B60" s="81" t="s">
        <v>481</v>
      </c>
      <c r="C60" s="81"/>
      <c r="D60" s="82" t="s">
        <v>452</v>
      </c>
      <c r="E60" s="83">
        <v>886</v>
      </c>
      <c r="F60" s="83">
        <v>791</v>
      </c>
      <c r="G60" s="83">
        <v>95</v>
      </c>
      <c r="H60" s="84">
        <v>914</v>
      </c>
      <c r="I60" s="84">
        <v>805</v>
      </c>
      <c r="J60" s="84">
        <v>109</v>
      </c>
    </row>
    <row r="61" spans="1:10" ht="9.75" customHeight="1">
      <c r="A61" s="80"/>
      <c r="B61" s="81"/>
      <c r="C61" s="81"/>
      <c r="D61" s="82" t="s">
        <v>453</v>
      </c>
      <c r="E61" s="83">
        <v>346</v>
      </c>
      <c r="F61" s="83">
        <v>291</v>
      </c>
      <c r="G61" s="83">
        <v>55</v>
      </c>
      <c r="H61" s="84">
        <v>358</v>
      </c>
      <c r="I61" s="84">
        <v>295</v>
      </c>
      <c r="J61" s="84">
        <v>63</v>
      </c>
    </row>
    <row r="62" spans="1:7" ht="7.5" customHeight="1">
      <c r="A62" s="85"/>
      <c r="B62" s="1"/>
      <c r="C62" s="1"/>
      <c r="D62" s="28"/>
      <c r="E62" s="83"/>
      <c r="F62" s="83"/>
      <c r="G62" s="83"/>
    </row>
    <row r="63" spans="1:10" ht="10.5" customHeight="1">
      <c r="A63" s="80">
        <v>8</v>
      </c>
      <c r="B63" s="81" t="s">
        <v>482</v>
      </c>
      <c r="C63" s="81"/>
      <c r="D63" s="82" t="s">
        <v>452</v>
      </c>
      <c r="E63" s="83">
        <v>1892</v>
      </c>
      <c r="F63" s="83">
        <v>1817</v>
      </c>
      <c r="G63" s="83">
        <v>75</v>
      </c>
      <c r="H63" s="84">
        <v>1892</v>
      </c>
      <c r="I63" s="84">
        <v>1821</v>
      </c>
      <c r="J63" s="84">
        <v>71</v>
      </c>
    </row>
    <row r="64" spans="1:10" ht="10.5" customHeight="1">
      <c r="A64" s="80"/>
      <c r="B64" s="81" t="s">
        <v>483</v>
      </c>
      <c r="C64" s="81"/>
      <c r="D64" s="82" t="s">
        <v>453</v>
      </c>
      <c r="E64" s="83">
        <v>279</v>
      </c>
      <c r="F64" s="83">
        <v>234</v>
      </c>
      <c r="G64" s="83">
        <v>45</v>
      </c>
      <c r="H64" s="84">
        <v>298</v>
      </c>
      <c r="I64" s="84">
        <v>257</v>
      </c>
      <c r="J64" s="84">
        <v>41</v>
      </c>
    </row>
    <row r="65" spans="1:7" ht="6.75" customHeight="1">
      <c r="A65" s="85"/>
      <c r="B65" s="1"/>
      <c r="C65" s="1"/>
      <c r="D65" s="28"/>
      <c r="E65" s="83"/>
      <c r="F65" s="83"/>
      <c r="G65" s="83"/>
    </row>
    <row r="66" spans="1:10" ht="12.75" customHeight="1">
      <c r="A66" s="80" t="s">
        <v>450</v>
      </c>
      <c r="B66" s="81" t="s">
        <v>488</v>
      </c>
      <c r="C66" s="81"/>
      <c r="D66" s="82" t="s">
        <v>452</v>
      </c>
      <c r="E66" s="83">
        <v>6192</v>
      </c>
      <c r="F66" s="83">
        <v>4810</v>
      </c>
      <c r="G66" s="83">
        <v>1382</v>
      </c>
      <c r="H66" s="84">
        <v>4849</v>
      </c>
      <c r="I66" s="84">
        <v>3612</v>
      </c>
      <c r="J66" s="84">
        <v>1237</v>
      </c>
    </row>
    <row r="67" spans="1:10" ht="9.75" customHeight="1">
      <c r="A67" s="80"/>
      <c r="B67" s="81"/>
      <c r="C67" s="81"/>
      <c r="D67" s="82" t="s">
        <v>453</v>
      </c>
      <c r="E67" s="83">
        <v>4224</v>
      </c>
      <c r="F67" s="83">
        <v>3052</v>
      </c>
      <c r="G67" s="83">
        <v>1172</v>
      </c>
      <c r="H67" s="84">
        <v>3492</v>
      </c>
      <c r="I67" s="84">
        <v>2429</v>
      </c>
      <c r="J67" s="84">
        <v>1063</v>
      </c>
    </row>
    <row r="68" spans="1:7" ht="9" customHeight="1">
      <c r="A68" s="85"/>
      <c r="B68" s="1" t="s">
        <v>484</v>
      </c>
      <c r="C68" s="1"/>
      <c r="D68" s="28"/>
      <c r="E68" s="1"/>
      <c r="F68" s="1"/>
      <c r="G68" s="1"/>
    </row>
    <row r="69" spans="1:10" ht="9.75" customHeight="1">
      <c r="A69" s="85">
        <v>132</v>
      </c>
      <c r="B69" s="1" t="s">
        <v>485</v>
      </c>
      <c r="C69" s="1"/>
      <c r="D69" s="28" t="s">
        <v>452</v>
      </c>
      <c r="E69" s="87">
        <v>4829</v>
      </c>
      <c r="F69" s="87">
        <v>3688</v>
      </c>
      <c r="G69" s="87">
        <v>1141</v>
      </c>
      <c r="H69" s="87">
        <v>4503</v>
      </c>
      <c r="I69" s="87">
        <v>3335</v>
      </c>
      <c r="J69" s="87">
        <v>1168</v>
      </c>
    </row>
    <row r="70" spans="1:10" ht="9.75" customHeight="1">
      <c r="A70" s="85"/>
      <c r="B70" s="1"/>
      <c r="C70" s="1"/>
      <c r="D70" s="28" t="s">
        <v>453</v>
      </c>
      <c r="E70" s="87">
        <v>3602</v>
      </c>
      <c r="F70" s="87">
        <v>2602</v>
      </c>
      <c r="G70" s="87">
        <v>1000</v>
      </c>
      <c r="H70" s="87">
        <v>3316</v>
      </c>
      <c r="I70" s="87">
        <v>2292</v>
      </c>
      <c r="J70" s="87">
        <v>1024</v>
      </c>
    </row>
    <row r="71" spans="1:7" ht="6.75" customHeight="1">
      <c r="A71" s="85"/>
      <c r="B71" s="1"/>
      <c r="C71" s="1"/>
      <c r="D71" s="28"/>
      <c r="E71" s="87"/>
      <c r="F71" s="87"/>
      <c r="G71" s="87"/>
    </row>
    <row r="72" spans="1:7" ht="6.75" customHeight="1">
      <c r="A72" s="85"/>
      <c r="B72" s="1"/>
      <c r="C72" s="1"/>
      <c r="D72" s="28"/>
      <c r="E72" s="1"/>
      <c r="F72" s="1"/>
      <c r="G72" s="1"/>
    </row>
    <row r="73" spans="1:10" ht="10.5" customHeight="1">
      <c r="A73" s="80"/>
      <c r="B73" s="81" t="s">
        <v>439</v>
      </c>
      <c r="C73" s="81"/>
      <c r="D73" s="82" t="s">
        <v>452</v>
      </c>
      <c r="E73" s="83">
        <v>71939</v>
      </c>
      <c r="F73" s="83">
        <v>47273</v>
      </c>
      <c r="G73" s="83">
        <v>24666</v>
      </c>
      <c r="H73" s="84">
        <v>70145</v>
      </c>
      <c r="I73" s="84">
        <v>45751</v>
      </c>
      <c r="J73" s="84">
        <v>24394</v>
      </c>
    </row>
    <row r="74" spans="1:10" ht="9.75" customHeight="1">
      <c r="A74" s="94"/>
      <c r="B74" s="81"/>
      <c r="C74" s="81"/>
      <c r="D74" s="82" t="s">
        <v>453</v>
      </c>
      <c r="E74" s="83">
        <v>44096</v>
      </c>
      <c r="F74" s="83">
        <v>23789</v>
      </c>
      <c r="G74" s="83">
        <v>20307</v>
      </c>
      <c r="H74" s="84">
        <v>42841</v>
      </c>
      <c r="I74" s="84">
        <v>22864</v>
      </c>
      <c r="J74" s="84">
        <v>19977</v>
      </c>
    </row>
    <row r="75" spans="1:10" ht="9.75" customHeight="1">
      <c r="A75" s="95"/>
      <c r="B75" s="81"/>
      <c r="C75" s="81"/>
      <c r="D75" s="95"/>
      <c r="E75" s="83"/>
      <c r="F75" s="83"/>
      <c r="G75" s="83"/>
      <c r="H75" s="84"/>
      <c r="I75" s="84"/>
      <c r="J75" s="84"/>
    </row>
    <row r="76" spans="1:10" ht="9.75" customHeight="1">
      <c r="A76" s="95"/>
      <c r="B76" s="81"/>
      <c r="C76" s="81"/>
      <c r="D76" s="95"/>
      <c r="E76" s="83"/>
      <c r="F76" s="83"/>
      <c r="G76" s="83"/>
      <c r="H76" s="84"/>
      <c r="I76" s="84"/>
      <c r="J76" s="84"/>
    </row>
    <row r="77" spans="1:10" ht="7.5" customHeight="1">
      <c r="A77" s="96"/>
      <c r="B77" s="96"/>
      <c r="C77" s="96"/>
      <c r="D77" s="96"/>
      <c r="E77" s="97"/>
      <c r="F77" s="97"/>
      <c r="G77" s="97"/>
      <c r="H77" s="97"/>
      <c r="I77" s="97"/>
      <c r="J77" s="97"/>
    </row>
    <row r="78" spans="1:10" ht="12.75" customHeight="1">
      <c r="A78" s="1" t="s">
        <v>486</v>
      </c>
      <c r="B78" s="1"/>
      <c r="C78" s="1"/>
      <c r="D78" s="1"/>
      <c r="E78" s="98"/>
      <c r="F78" s="98"/>
      <c r="G78" s="98"/>
      <c r="H78" s="98"/>
      <c r="I78" s="98"/>
      <c r="J78" s="98"/>
    </row>
    <row r="79" ht="12.75">
      <c r="A79" s="1"/>
    </row>
  </sheetData>
  <mergeCells count="3">
    <mergeCell ref="H7:J8"/>
    <mergeCell ref="E7:G8"/>
    <mergeCell ref="A7:A10"/>
  </mergeCells>
  <printOptions/>
  <pageMargins left="0.5905511811023623" right="0.5905511811023623" top="0.3937007874015748" bottom="0"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H79"/>
  <sheetViews>
    <sheetView workbookViewId="0" topLeftCell="A1">
      <selection activeCell="D14" sqref="D14"/>
    </sheetView>
  </sheetViews>
  <sheetFormatPr defaultColWidth="11.421875" defaultRowHeight="12.75"/>
  <cols>
    <col min="1" max="3" width="1.7109375" style="0" customWidth="1"/>
    <col min="4" max="4" width="25.8515625" style="0" customWidth="1"/>
    <col min="5" max="8" width="12.7109375" style="0" customWidth="1"/>
  </cols>
  <sheetData>
    <row r="1" spans="1:8" s="1" customFormat="1" ht="11.25">
      <c r="A1" s="4" t="str">
        <f>"- 12 -"</f>
        <v>- 12 -</v>
      </c>
      <c r="B1" s="4"/>
      <c r="C1" s="4"/>
      <c r="D1" s="4"/>
      <c r="E1" s="4"/>
      <c r="F1" s="4"/>
      <c r="G1" s="4"/>
      <c r="H1" s="4"/>
    </row>
    <row r="2" s="1" customFormat="1" ht="11.25"/>
    <row r="3" s="1" customFormat="1" ht="11.25"/>
    <row r="4" spans="1:8" s="1" customFormat="1" ht="12.75">
      <c r="A4" s="40" t="s">
        <v>489</v>
      </c>
      <c r="B4" s="40"/>
      <c r="C4" s="40"/>
      <c r="D4" s="40"/>
      <c r="E4" s="40"/>
      <c r="F4" s="40"/>
      <c r="G4" s="40"/>
      <c r="H4" s="4"/>
    </row>
    <row r="5" spans="1:8" s="1" customFormat="1" ht="12.75">
      <c r="A5" s="40" t="s">
        <v>256</v>
      </c>
      <c r="B5" s="40"/>
      <c r="C5" s="40"/>
      <c r="D5" s="40"/>
      <c r="E5" s="40"/>
      <c r="F5" s="40"/>
      <c r="G5" s="40"/>
      <c r="H5" s="4"/>
    </row>
    <row r="6" spans="1:8" s="1" customFormat="1" ht="12" thickBot="1">
      <c r="A6" s="23"/>
      <c r="B6" s="23"/>
      <c r="C6" s="23"/>
      <c r="D6" s="23"/>
      <c r="E6" s="23"/>
      <c r="F6" s="23"/>
      <c r="G6" s="23"/>
      <c r="H6" s="23"/>
    </row>
    <row r="7" spans="1:8" s="1" customFormat="1" ht="12.75">
      <c r="A7" s="24"/>
      <c r="B7" s="25"/>
      <c r="C7" s="24"/>
      <c r="D7" s="26"/>
      <c r="E7" s="27"/>
      <c r="F7" s="41"/>
      <c r="G7" s="27"/>
      <c r="H7" s="27"/>
    </row>
    <row r="8" spans="4:8" s="1" customFormat="1" ht="11.25">
      <c r="D8" s="28"/>
      <c r="E8" s="29"/>
      <c r="F8" s="42"/>
      <c r="G8" s="29"/>
      <c r="H8" s="29"/>
    </row>
    <row r="9" spans="4:8" s="1" customFormat="1" ht="11.25">
      <c r="D9" s="28"/>
      <c r="E9" s="24"/>
      <c r="F9" s="44" t="s">
        <v>403</v>
      </c>
      <c r="G9" s="24"/>
      <c r="H9" s="99" t="s">
        <v>403</v>
      </c>
    </row>
    <row r="10" spans="1:8" s="1" customFormat="1" ht="12" thickBot="1">
      <c r="A10" s="24"/>
      <c r="B10" s="24"/>
      <c r="C10" s="24"/>
      <c r="D10" s="100"/>
      <c r="E10" s="24"/>
      <c r="F10" s="48" t="s">
        <v>422</v>
      </c>
      <c r="G10" s="24"/>
      <c r="H10" s="101" t="s">
        <v>422</v>
      </c>
    </row>
    <row r="11" spans="1:8" s="1" customFormat="1" ht="9" customHeight="1">
      <c r="A11" s="34"/>
      <c r="B11" s="34"/>
      <c r="C11" s="34"/>
      <c r="D11" s="34"/>
      <c r="E11" s="34"/>
      <c r="F11" s="51"/>
      <c r="G11" s="34"/>
      <c r="H11" s="51"/>
    </row>
    <row r="12" spans="1:8" s="2" customFormat="1" ht="9.75" customHeight="1">
      <c r="A12" s="52" t="s">
        <v>423</v>
      </c>
      <c r="B12" s="53"/>
      <c r="C12" s="53"/>
      <c r="D12" s="53"/>
      <c r="E12" s="54"/>
      <c r="F12" s="53"/>
      <c r="G12" s="53"/>
      <c r="H12" s="53"/>
    </row>
    <row r="13" spans="1:8" s="1" customFormat="1" ht="9" customHeight="1">
      <c r="A13" s="24"/>
      <c r="B13" s="24"/>
      <c r="C13" s="24"/>
      <c r="D13" s="24"/>
      <c r="E13" s="24"/>
      <c r="F13" s="50"/>
      <c r="G13" s="24"/>
      <c r="H13" s="50"/>
    </row>
    <row r="14" spans="1:8" s="1" customFormat="1" ht="9.75" customHeight="1">
      <c r="A14" s="1" t="s">
        <v>424</v>
      </c>
      <c r="D14" s="28"/>
      <c r="E14" s="102">
        <v>2816</v>
      </c>
      <c r="F14" s="102">
        <v>1123</v>
      </c>
      <c r="G14" s="102">
        <v>2827</v>
      </c>
      <c r="H14" s="102">
        <v>1139</v>
      </c>
    </row>
    <row r="15" spans="2:8" s="1" customFormat="1" ht="9.75" customHeight="1">
      <c r="B15" s="1" t="s">
        <v>425</v>
      </c>
      <c r="D15" s="28"/>
      <c r="E15" s="102">
        <v>587</v>
      </c>
      <c r="F15" s="102">
        <v>112</v>
      </c>
      <c r="G15" s="102">
        <v>580</v>
      </c>
      <c r="H15" s="102">
        <v>112</v>
      </c>
    </row>
    <row r="16" spans="2:8" s="1" customFormat="1" ht="9.75" customHeight="1">
      <c r="B16" s="1" t="s">
        <v>426</v>
      </c>
      <c r="D16" s="28"/>
      <c r="E16" s="102">
        <v>1166</v>
      </c>
      <c r="F16" s="102">
        <v>615</v>
      </c>
      <c r="G16" s="102">
        <v>1175</v>
      </c>
      <c r="H16" s="102">
        <v>624</v>
      </c>
    </row>
    <row r="17" spans="2:8" s="1" customFormat="1" ht="9.75" customHeight="1">
      <c r="B17" s="1" t="s">
        <v>427</v>
      </c>
      <c r="D17" s="28"/>
      <c r="E17" s="102">
        <v>1062</v>
      </c>
      <c r="F17" s="102">
        <v>395</v>
      </c>
      <c r="G17" s="102">
        <v>1070</v>
      </c>
      <c r="H17" s="102">
        <v>402</v>
      </c>
    </row>
    <row r="18" spans="2:8" s="1" customFormat="1" ht="9.75" customHeight="1">
      <c r="B18" s="1" t="s">
        <v>428</v>
      </c>
      <c r="D18" s="28"/>
      <c r="E18" s="102">
        <v>1</v>
      </c>
      <c r="F18" s="102">
        <v>1</v>
      </c>
      <c r="G18" s="102">
        <v>2</v>
      </c>
      <c r="H18" s="102">
        <v>1</v>
      </c>
    </row>
    <row r="19" spans="4:8" s="1" customFormat="1" ht="9" customHeight="1">
      <c r="D19" s="28"/>
      <c r="E19" s="102"/>
      <c r="F19" s="102"/>
      <c r="G19" s="102"/>
      <c r="H19" s="102"/>
    </row>
    <row r="20" spans="1:8" s="1" customFormat="1" ht="9.75" customHeight="1">
      <c r="A20" s="1" t="s">
        <v>430</v>
      </c>
      <c r="D20" s="28"/>
      <c r="E20" s="102">
        <v>18888</v>
      </c>
      <c r="F20" s="102">
        <v>13060</v>
      </c>
      <c r="G20" s="102">
        <v>16824</v>
      </c>
      <c r="H20" s="102">
        <v>11726</v>
      </c>
    </row>
    <row r="21" spans="2:8" s="1" customFormat="1" ht="9.75" customHeight="1">
      <c r="B21" s="1" t="s">
        <v>425</v>
      </c>
      <c r="D21" s="28"/>
      <c r="E21" s="102">
        <v>836</v>
      </c>
      <c r="F21" s="102">
        <v>294</v>
      </c>
      <c r="G21" s="102">
        <v>661</v>
      </c>
      <c r="H21" s="102">
        <v>244</v>
      </c>
    </row>
    <row r="22" spans="2:8" s="1" customFormat="1" ht="9.75" customHeight="1">
      <c r="B22" s="1" t="s">
        <v>426</v>
      </c>
      <c r="D22" s="28"/>
      <c r="E22" s="102">
        <v>5341</v>
      </c>
      <c r="F22" s="102">
        <v>3174</v>
      </c>
      <c r="G22" s="102">
        <v>4828</v>
      </c>
      <c r="H22" s="102">
        <v>2867</v>
      </c>
    </row>
    <row r="23" spans="2:8" s="1" customFormat="1" ht="9.75" customHeight="1">
      <c r="B23" s="1" t="s">
        <v>427</v>
      </c>
      <c r="D23" s="28"/>
      <c r="E23" s="102">
        <v>12115</v>
      </c>
      <c r="F23" s="102">
        <v>9270</v>
      </c>
      <c r="G23" s="102">
        <v>10946</v>
      </c>
      <c r="H23" s="102">
        <v>8410</v>
      </c>
    </row>
    <row r="24" spans="2:8" s="1" customFormat="1" ht="9.75" customHeight="1">
      <c r="B24" s="1" t="s">
        <v>428</v>
      </c>
      <c r="D24" s="28"/>
      <c r="E24" s="102">
        <v>596</v>
      </c>
      <c r="F24" s="102">
        <v>322</v>
      </c>
      <c r="G24" s="102">
        <v>389</v>
      </c>
      <c r="H24" s="102">
        <v>205</v>
      </c>
    </row>
    <row r="25" spans="4:8" s="1" customFormat="1" ht="9" customHeight="1">
      <c r="D25" s="28"/>
      <c r="E25" s="102"/>
      <c r="F25" s="102"/>
      <c r="G25" s="102"/>
      <c r="H25" s="102"/>
    </row>
    <row r="26" spans="1:8" s="1" customFormat="1" ht="9.75" customHeight="1">
      <c r="A26" s="1" t="s">
        <v>431</v>
      </c>
      <c r="D26" s="28"/>
      <c r="E26" s="102">
        <v>5900</v>
      </c>
      <c r="F26" s="102">
        <v>1096</v>
      </c>
      <c r="G26" s="102">
        <v>5094</v>
      </c>
      <c r="H26" s="102">
        <v>802</v>
      </c>
    </row>
    <row r="27" spans="4:6" s="1" customFormat="1" ht="9" customHeight="1">
      <c r="D27" s="28"/>
      <c r="E27" s="102"/>
      <c r="F27" s="102"/>
    </row>
    <row r="28" spans="1:8" s="2" customFormat="1" ht="9.75" customHeight="1">
      <c r="A28" s="2" t="s">
        <v>432</v>
      </c>
      <c r="D28" s="35"/>
      <c r="E28" s="103">
        <v>27604</v>
      </c>
      <c r="F28" s="103">
        <v>15279</v>
      </c>
      <c r="G28" s="103">
        <v>24745</v>
      </c>
      <c r="H28" s="103">
        <v>13667</v>
      </c>
    </row>
    <row r="29" spans="4:6" s="1" customFormat="1" ht="9" customHeight="1">
      <c r="D29" s="28"/>
      <c r="E29" s="102"/>
      <c r="F29" s="102"/>
    </row>
    <row r="30" spans="1:6" s="1" customFormat="1" ht="9.75" customHeight="1">
      <c r="A30"/>
      <c r="B30" s="1" t="s">
        <v>433</v>
      </c>
      <c r="D30" s="28"/>
      <c r="E30" s="102"/>
      <c r="F30" s="102"/>
    </row>
    <row r="31" spans="2:8" s="1" customFormat="1" ht="9.75" customHeight="1">
      <c r="B31" s="1" t="s">
        <v>490</v>
      </c>
      <c r="D31" s="28"/>
      <c r="E31" s="102">
        <v>21704</v>
      </c>
      <c r="F31" s="102">
        <v>14183</v>
      </c>
      <c r="G31" s="102">
        <v>19651</v>
      </c>
      <c r="H31" s="102">
        <v>12865</v>
      </c>
    </row>
    <row r="32" spans="3:8" s="1" customFormat="1" ht="9.75" customHeight="1">
      <c r="C32" s="1" t="s">
        <v>425</v>
      </c>
      <c r="D32" s="28"/>
      <c r="E32" s="102">
        <v>1423</v>
      </c>
      <c r="F32" s="102">
        <v>406</v>
      </c>
      <c r="G32" s="102">
        <v>1241</v>
      </c>
      <c r="H32" s="102">
        <v>356</v>
      </c>
    </row>
    <row r="33" spans="3:8" s="1" customFormat="1" ht="9.75" customHeight="1">
      <c r="C33" s="1" t="s">
        <v>426</v>
      </c>
      <c r="D33" s="28"/>
      <c r="E33" s="102">
        <v>6507</v>
      </c>
      <c r="F33" s="102">
        <v>3789</v>
      </c>
      <c r="G33" s="102">
        <v>6003</v>
      </c>
      <c r="H33" s="102">
        <v>3491</v>
      </c>
    </row>
    <row r="34" spans="3:8" s="1" customFormat="1" ht="9.75" customHeight="1">
      <c r="C34" s="1" t="s">
        <v>427</v>
      </c>
      <c r="D34" s="28"/>
      <c r="E34" s="102">
        <v>13177</v>
      </c>
      <c r="F34" s="102">
        <v>9665</v>
      </c>
      <c r="G34" s="102">
        <v>12016</v>
      </c>
      <c r="H34" s="102">
        <v>8812</v>
      </c>
    </row>
    <row r="35" spans="3:8" s="1" customFormat="1" ht="9.75" customHeight="1">
      <c r="C35" s="1" t="s">
        <v>428</v>
      </c>
      <c r="D35" s="28"/>
      <c r="E35" s="102">
        <v>597</v>
      </c>
      <c r="F35" s="102">
        <v>323</v>
      </c>
      <c r="G35" s="102">
        <v>391</v>
      </c>
      <c r="H35" s="102">
        <v>206</v>
      </c>
    </row>
    <row r="36" spans="5:8" s="1" customFormat="1" ht="9" customHeight="1">
      <c r="E36" s="104"/>
      <c r="F36" s="104"/>
      <c r="G36" s="102"/>
      <c r="H36" s="102"/>
    </row>
    <row r="37" spans="1:8" s="1" customFormat="1" ht="9.75" customHeight="1">
      <c r="A37" s="731" t="s">
        <v>436</v>
      </c>
      <c r="B37" s="731"/>
      <c r="C37" s="731"/>
      <c r="D37" s="731"/>
      <c r="E37" s="731"/>
      <c r="F37" s="731"/>
      <c r="G37" s="731"/>
      <c r="H37" s="731"/>
    </row>
    <row r="38" spans="1:8" s="1" customFormat="1" ht="9.75" customHeight="1">
      <c r="A38" s="731" t="s">
        <v>437</v>
      </c>
      <c r="B38" s="731"/>
      <c r="C38" s="731"/>
      <c r="D38" s="731"/>
      <c r="E38" s="731"/>
      <c r="F38" s="731"/>
      <c r="G38" s="731"/>
      <c r="H38" s="731"/>
    </row>
    <row r="39" spans="5:8" s="1" customFormat="1" ht="9" customHeight="1">
      <c r="E39" s="104"/>
      <c r="F39" s="104"/>
      <c r="G39" s="102"/>
      <c r="H39" s="102"/>
    </row>
    <row r="40" spans="1:8" s="1" customFormat="1" ht="9.75" customHeight="1">
      <c r="A40" s="1" t="s">
        <v>424</v>
      </c>
      <c r="D40" s="28"/>
      <c r="E40" s="102">
        <v>148</v>
      </c>
      <c r="F40" s="102">
        <v>122</v>
      </c>
      <c r="G40" s="102">
        <v>161</v>
      </c>
      <c r="H40" s="102">
        <v>137</v>
      </c>
    </row>
    <row r="41" spans="2:8" s="1" customFormat="1" ht="9.75" customHeight="1">
      <c r="B41" s="1" t="s">
        <v>425</v>
      </c>
      <c r="D41" s="28"/>
      <c r="E41" s="102">
        <v>14</v>
      </c>
      <c r="F41" s="102">
        <v>7</v>
      </c>
      <c r="G41" s="102">
        <v>11</v>
      </c>
      <c r="H41" s="102">
        <v>7</v>
      </c>
    </row>
    <row r="42" spans="2:8" s="1" customFormat="1" ht="9.75" customHeight="1">
      <c r="B42" s="1" t="s">
        <v>426</v>
      </c>
      <c r="D42" s="28"/>
      <c r="E42" s="102">
        <v>75</v>
      </c>
      <c r="F42" s="102">
        <v>59</v>
      </c>
      <c r="G42" s="102">
        <v>75</v>
      </c>
      <c r="H42" s="102">
        <v>58</v>
      </c>
    </row>
    <row r="43" spans="2:8" s="1" customFormat="1" ht="9.75" customHeight="1">
      <c r="B43" s="1" t="s">
        <v>427</v>
      </c>
      <c r="D43" s="28"/>
      <c r="E43" s="102">
        <v>59</v>
      </c>
      <c r="F43" s="102">
        <v>56</v>
      </c>
      <c r="G43" s="102">
        <v>74</v>
      </c>
      <c r="H43" s="102">
        <v>71</v>
      </c>
    </row>
    <row r="44" spans="2:8" s="1" customFormat="1" ht="9.75" customHeight="1">
      <c r="B44" s="1" t="s">
        <v>428</v>
      </c>
      <c r="D44" s="28"/>
      <c r="E44" s="105" t="s">
        <v>491</v>
      </c>
      <c r="F44" s="105" t="s">
        <v>491</v>
      </c>
      <c r="G44" s="102">
        <v>1</v>
      </c>
      <c r="H44" s="102">
        <v>1</v>
      </c>
    </row>
    <row r="45" spans="4:8" s="1" customFormat="1" ht="9" customHeight="1">
      <c r="D45" s="28"/>
      <c r="E45" s="102"/>
      <c r="F45" s="102"/>
      <c r="G45" s="102"/>
      <c r="H45" s="102"/>
    </row>
    <row r="46" spans="1:8" s="1" customFormat="1" ht="9.75" customHeight="1">
      <c r="A46" s="1" t="s">
        <v>430</v>
      </c>
      <c r="D46" s="28"/>
      <c r="E46" s="102">
        <v>10949</v>
      </c>
      <c r="F46" s="102">
        <v>9924</v>
      </c>
      <c r="G46" s="102">
        <v>10557</v>
      </c>
      <c r="H46" s="102">
        <v>9364</v>
      </c>
    </row>
    <row r="47" spans="2:8" s="1" customFormat="1" ht="9.75" customHeight="1">
      <c r="B47" s="1" t="s">
        <v>425</v>
      </c>
      <c r="D47" s="28"/>
      <c r="E47" s="102">
        <v>125</v>
      </c>
      <c r="F47" s="102">
        <v>74</v>
      </c>
      <c r="G47" s="102">
        <v>141</v>
      </c>
      <c r="H47" s="102">
        <v>79</v>
      </c>
    </row>
    <row r="48" spans="2:8" s="1" customFormat="1" ht="9.75" customHeight="1">
      <c r="B48" s="1" t="s">
        <v>426</v>
      </c>
      <c r="D48" s="28"/>
      <c r="E48" s="102">
        <v>1328</v>
      </c>
      <c r="F48" s="102">
        <v>994</v>
      </c>
      <c r="G48" s="102">
        <v>1495</v>
      </c>
      <c r="H48" s="102">
        <v>1083</v>
      </c>
    </row>
    <row r="49" spans="2:8" s="1" customFormat="1" ht="9.75" customHeight="1">
      <c r="B49" s="1" t="s">
        <v>427</v>
      </c>
      <c r="D49" s="28"/>
      <c r="E49" s="102">
        <v>9099</v>
      </c>
      <c r="F49" s="102">
        <v>8495</v>
      </c>
      <c r="G49" s="102">
        <v>8577</v>
      </c>
      <c r="H49" s="102">
        <v>7916</v>
      </c>
    </row>
    <row r="50" spans="2:8" s="1" customFormat="1" ht="9.75" customHeight="1">
      <c r="B50" s="1" t="s">
        <v>428</v>
      </c>
      <c r="D50" s="28"/>
      <c r="E50" s="102">
        <v>397</v>
      </c>
      <c r="F50" s="102">
        <v>361</v>
      </c>
      <c r="G50" s="102">
        <v>344</v>
      </c>
      <c r="H50" s="102">
        <v>286</v>
      </c>
    </row>
    <row r="51" spans="4:8" s="1" customFormat="1" ht="9" customHeight="1">
      <c r="D51" s="28"/>
      <c r="E51" s="102"/>
      <c r="F51" s="102"/>
      <c r="G51" s="102"/>
      <c r="H51" s="102"/>
    </row>
    <row r="52" spans="1:8" s="1" customFormat="1" ht="9.75" customHeight="1">
      <c r="A52" s="1" t="s">
        <v>431</v>
      </c>
      <c r="D52" s="28"/>
      <c r="E52" s="102">
        <v>4927</v>
      </c>
      <c r="F52" s="102">
        <v>2887</v>
      </c>
      <c r="G52" s="102">
        <v>3736</v>
      </c>
      <c r="H52" s="102">
        <v>1986</v>
      </c>
    </row>
    <row r="53" spans="4:6" s="1" customFormat="1" ht="9" customHeight="1">
      <c r="D53" s="28"/>
      <c r="E53" s="102"/>
      <c r="F53" s="102"/>
    </row>
    <row r="54" spans="1:8" s="2" customFormat="1" ht="9.75" customHeight="1">
      <c r="A54" s="2" t="s">
        <v>432</v>
      </c>
      <c r="D54" s="35"/>
      <c r="E54" s="103">
        <v>16024</v>
      </c>
      <c r="F54" s="103">
        <v>12933</v>
      </c>
      <c r="G54" s="103">
        <v>14454</v>
      </c>
      <c r="H54" s="103">
        <v>11487</v>
      </c>
    </row>
    <row r="55" spans="4:6" s="1" customFormat="1" ht="9" customHeight="1">
      <c r="D55" s="28"/>
      <c r="E55" s="102"/>
      <c r="F55" s="102"/>
    </row>
    <row r="56" spans="1:6" s="58" customFormat="1" ht="9.75" customHeight="1">
      <c r="A56"/>
      <c r="B56" s="58" t="s">
        <v>433</v>
      </c>
      <c r="D56" s="59"/>
      <c r="E56" s="102"/>
      <c r="F56" s="102"/>
    </row>
    <row r="57" spans="2:8" s="58" customFormat="1" ht="9.75" customHeight="1">
      <c r="B57" s="58" t="s">
        <v>490</v>
      </c>
      <c r="D57" s="59"/>
      <c r="E57" s="102">
        <v>11097</v>
      </c>
      <c r="F57" s="102">
        <v>10046</v>
      </c>
      <c r="G57" s="102">
        <v>10718</v>
      </c>
      <c r="H57" s="102">
        <v>9501</v>
      </c>
    </row>
    <row r="58" spans="3:8" s="58" customFormat="1" ht="9.75" customHeight="1">
      <c r="C58" s="58" t="s">
        <v>425</v>
      </c>
      <c r="D58" s="59"/>
      <c r="E58" s="102">
        <v>139</v>
      </c>
      <c r="F58" s="102">
        <v>81</v>
      </c>
      <c r="G58" s="102">
        <v>152</v>
      </c>
      <c r="H58" s="102">
        <v>86</v>
      </c>
    </row>
    <row r="59" spans="3:8" s="58" customFormat="1" ht="9.75" customHeight="1">
      <c r="C59" s="58" t="s">
        <v>426</v>
      </c>
      <c r="D59" s="59"/>
      <c r="E59" s="102">
        <v>1403</v>
      </c>
      <c r="F59" s="102">
        <v>1053</v>
      </c>
      <c r="G59" s="102">
        <v>1570</v>
      </c>
      <c r="H59" s="102">
        <v>1141</v>
      </c>
    </row>
    <row r="60" spans="3:8" s="58" customFormat="1" ht="9.75" customHeight="1">
      <c r="C60" s="58" t="s">
        <v>427</v>
      </c>
      <c r="D60" s="59"/>
      <c r="E60" s="102">
        <v>9158</v>
      </c>
      <c r="F60" s="102">
        <v>8551</v>
      </c>
      <c r="G60" s="102">
        <v>8651</v>
      </c>
      <c r="H60" s="102">
        <v>7987</v>
      </c>
    </row>
    <row r="61" spans="3:8" s="58" customFormat="1" ht="9.75" customHeight="1">
      <c r="C61" s="58" t="s">
        <v>428</v>
      </c>
      <c r="D61" s="59"/>
      <c r="E61" s="102">
        <v>397</v>
      </c>
      <c r="F61" s="102">
        <v>361</v>
      </c>
      <c r="G61" s="102">
        <v>345</v>
      </c>
      <c r="H61" s="102">
        <v>287</v>
      </c>
    </row>
    <row r="62" spans="5:8" s="58" customFormat="1" ht="9" customHeight="1">
      <c r="E62" s="104"/>
      <c r="F62" s="104"/>
      <c r="G62" s="102"/>
      <c r="H62" s="102"/>
    </row>
    <row r="63" spans="1:8" s="58" customFormat="1" ht="9.75" customHeight="1">
      <c r="A63" s="742" t="s">
        <v>438</v>
      </c>
      <c r="B63" s="742"/>
      <c r="C63" s="742"/>
      <c r="D63" s="742"/>
      <c r="E63" s="742"/>
      <c r="F63" s="742"/>
      <c r="G63" s="742"/>
      <c r="H63" s="742"/>
    </row>
    <row r="64" spans="1:8" s="58" customFormat="1" ht="9.75" customHeight="1">
      <c r="A64" s="742" t="s">
        <v>437</v>
      </c>
      <c r="B64" s="742"/>
      <c r="C64" s="742"/>
      <c r="D64" s="742"/>
      <c r="E64" s="742"/>
      <c r="F64" s="742"/>
      <c r="G64" s="742"/>
      <c r="H64" s="742"/>
    </row>
    <row r="65" spans="1:8" ht="9" customHeight="1">
      <c r="A65" s="6"/>
      <c r="B65" s="6"/>
      <c r="C65" s="6"/>
      <c r="D65" s="6"/>
      <c r="E65" s="104"/>
      <c r="F65" s="104"/>
      <c r="G65" s="102"/>
      <c r="H65" s="102"/>
    </row>
    <row r="66" spans="1:8" s="6" customFormat="1" ht="9.75" customHeight="1">
      <c r="A66" s="6" t="s">
        <v>424</v>
      </c>
      <c r="D66" s="62"/>
      <c r="E66" s="102">
        <v>5</v>
      </c>
      <c r="F66" s="102">
        <v>5</v>
      </c>
      <c r="G66" s="102">
        <v>5</v>
      </c>
      <c r="H66" s="102">
        <v>5</v>
      </c>
    </row>
    <row r="67" spans="1:8" s="6" customFormat="1" ht="9.75" customHeight="1">
      <c r="A67" s="6" t="s">
        <v>430</v>
      </c>
      <c r="D67" s="62"/>
      <c r="E67" s="102">
        <v>143</v>
      </c>
      <c r="F67" s="102">
        <v>125</v>
      </c>
      <c r="G67" s="102">
        <v>132</v>
      </c>
      <c r="H67" s="102">
        <v>118</v>
      </c>
    </row>
    <row r="68" spans="1:8" s="6" customFormat="1" ht="9.75" customHeight="1">
      <c r="A68" s="6" t="s">
        <v>431</v>
      </c>
      <c r="D68" s="62"/>
      <c r="E68" s="102">
        <v>135</v>
      </c>
      <c r="F68" s="102">
        <v>121</v>
      </c>
      <c r="G68" s="102">
        <v>132</v>
      </c>
      <c r="H68" s="102">
        <v>118</v>
      </c>
    </row>
    <row r="69" spans="4:6" s="6" customFormat="1" ht="9" customHeight="1">
      <c r="D69" s="62"/>
      <c r="E69" s="102"/>
      <c r="F69" s="102"/>
    </row>
    <row r="70" spans="1:8" s="63" customFormat="1" ht="9.75" customHeight="1">
      <c r="A70" s="63" t="s">
        <v>432</v>
      </c>
      <c r="D70" s="64"/>
      <c r="E70" s="103">
        <v>283</v>
      </c>
      <c r="F70" s="103">
        <v>251</v>
      </c>
      <c r="G70" s="103">
        <v>269</v>
      </c>
      <c r="H70" s="103">
        <v>241</v>
      </c>
    </row>
    <row r="71" spans="1:8" ht="9" customHeight="1">
      <c r="A71" s="6"/>
      <c r="B71" s="6"/>
      <c r="C71" s="6"/>
      <c r="D71" s="6"/>
      <c r="E71" s="104"/>
      <c r="F71" s="104"/>
      <c r="G71" s="102"/>
      <c r="H71" s="102"/>
    </row>
    <row r="72" spans="1:8" ht="9.75" customHeight="1">
      <c r="A72" s="742" t="s">
        <v>439</v>
      </c>
      <c r="B72" s="742"/>
      <c r="C72" s="742"/>
      <c r="D72" s="742"/>
      <c r="E72" s="742"/>
      <c r="F72" s="742"/>
      <c r="G72" s="742"/>
      <c r="H72" s="742"/>
    </row>
    <row r="73" spans="1:8" ht="9" customHeight="1">
      <c r="A73" s="6"/>
      <c r="B73" s="6"/>
      <c r="C73" s="6"/>
      <c r="D73" s="6"/>
      <c r="E73" s="104"/>
      <c r="F73" s="104"/>
      <c r="G73" s="102"/>
      <c r="H73" s="102"/>
    </row>
    <row r="74" spans="1:8" ht="9.75" customHeight="1">
      <c r="A74" s="6" t="s">
        <v>424</v>
      </c>
      <c r="B74" s="6"/>
      <c r="C74" s="6"/>
      <c r="D74" s="62"/>
      <c r="E74" s="102">
        <v>2969</v>
      </c>
      <c r="F74" s="102">
        <v>1250</v>
      </c>
      <c r="G74" s="102">
        <v>2993</v>
      </c>
      <c r="H74" s="102">
        <v>1281</v>
      </c>
    </row>
    <row r="75" spans="1:8" ht="9.75" customHeight="1">
      <c r="A75" s="6" t="s">
        <v>430</v>
      </c>
      <c r="B75" s="6"/>
      <c r="C75" s="6"/>
      <c r="D75" s="62"/>
      <c r="E75" s="102">
        <v>29980</v>
      </c>
      <c r="F75" s="102">
        <v>23109</v>
      </c>
      <c r="G75" s="102">
        <v>27513</v>
      </c>
      <c r="H75" s="102">
        <v>21208</v>
      </c>
    </row>
    <row r="76" spans="1:8" ht="9.75" customHeight="1">
      <c r="A76" s="6" t="s">
        <v>431</v>
      </c>
      <c r="B76" s="6"/>
      <c r="C76" s="6"/>
      <c r="D76" s="62"/>
      <c r="E76" s="102">
        <v>10962</v>
      </c>
      <c r="F76" s="102">
        <v>4104</v>
      </c>
      <c r="G76" s="102">
        <v>8962</v>
      </c>
      <c r="H76" s="102">
        <v>2906</v>
      </c>
    </row>
    <row r="77" spans="1:6" ht="9" customHeight="1">
      <c r="A77" s="6"/>
      <c r="B77" s="6"/>
      <c r="C77" s="6"/>
      <c r="D77" s="62"/>
      <c r="E77" s="102"/>
      <c r="F77" s="102"/>
    </row>
    <row r="78" spans="1:8" s="67" customFormat="1" ht="9.75" customHeight="1">
      <c r="A78" s="65" t="s">
        <v>439</v>
      </c>
      <c r="B78" s="65"/>
      <c r="C78" s="65"/>
      <c r="D78" s="66"/>
      <c r="E78" s="103">
        <v>43911</v>
      </c>
      <c r="F78" s="103">
        <v>28463</v>
      </c>
      <c r="G78" s="103">
        <v>39468</v>
      </c>
      <c r="H78" s="103">
        <v>25395</v>
      </c>
    </row>
    <row r="79" ht="12.75">
      <c r="D79" s="25"/>
    </row>
  </sheetData>
  <mergeCells count="5">
    <mergeCell ref="A72:H72"/>
    <mergeCell ref="A37:H37"/>
    <mergeCell ref="A38:H38"/>
    <mergeCell ref="A63:H63"/>
    <mergeCell ref="A64:H64"/>
  </mergeCells>
  <printOptions/>
  <pageMargins left="0.984251968503937" right="0.984251968503937" top="0.3937007874015748" bottom="0.1968503937007874"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J91"/>
  <sheetViews>
    <sheetView workbookViewId="0" topLeftCell="A3">
      <selection activeCell="C18" sqref="C18"/>
    </sheetView>
  </sheetViews>
  <sheetFormatPr defaultColWidth="11.421875" defaultRowHeight="12.75"/>
  <cols>
    <col min="1" max="1" width="5.140625" style="0" customWidth="1"/>
    <col min="2" max="2" width="2.00390625" style="0" customWidth="1"/>
    <col min="3" max="3" width="34.7109375" style="0" customWidth="1"/>
    <col min="4" max="4" width="3.00390625" style="0" customWidth="1"/>
    <col min="5" max="10" width="7.7109375" style="0" customWidth="1"/>
  </cols>
  <sheetData>
    <row r="1" spans="1:10" s="1" customFormat="1" ht="9.75" customHeight="1">
      <c r="A1" s="4" t="str">
        <f>"- 13 -"</f>
        <v>- 13 -</v>
      </c>
      <c r="B1" s="4"/>
      <c r="C1" s="4"/>
      <c r="D1" s="4"/>
      <c r="E1" s="4"/>
      <c r="F1" s="4"/>
      <c r="G1" s="4"/>
      <c r="H1" s="4"/>
      <c r="I1" s="4"/>
      <c r="J1" s="4"/>
    </row>
    <row r="2" s="1" customFormat="1" ht="11.25" customHeight="1"/>
    <row r="3" s="1" customFormat="1" ht="10.5" customHeight="1"/>
    <row r="4" spans="1:10" s="1" customFormat="1" ht="12.75">
      <c r="A4" s="40" t="s">
        <v>492</v>
      </c>
      <c r="B4" s="40"/>
      <c r="C4" s="40"/>
      <c r="D4" s="40"/>
      <c r="E4" s="40"/>
      <c r="F4" s="40"/>
      <c r="G4" s="40"/>
      <c r="H4" s="40"/>
      <c r="I4" s="4"/>
      <c r="J4" s="4"/>
    </row>
    <row r="5" spans="1:10" s="106" customFormat="1" ht="12.75" customHeight="1">
      <c r="A5" s="40" t="s">
        <v>217</v>
      </c>
      <c r="B5" s="40"/>
      <c r="C5" s="40"/>
      <c r="D5" s="40"/>
      <c r="E5" s="40"/>
      <c r="F5" s="40"/>
      <c r="G5" s="40"/>
      <c r="H5" s="40"/>
      <c r="I5" s="40"/>
      <c r="J5" s="40"/>
    </row>
    <row r="6" spans="1:10" s="1" customFormat="1" ht="12" customHeight="1" thickBot="1">
      <c r="A6" s="23"/>
      <c r="B6" s="23"/>
      <c r="C6" s="23"/>
      <c r="D6" s="23"/>
      <c r="E6" s="23"/>
      <c r="F6" s="23"/>
      <c r="G6" s="23"/>
      <c r="H6" s="23"/>
      <c r="I6" s="23"/>
      <c r="J6" s="23"/>
    </row>
    <row r="7" spans="1:10" s="110" customFormat="1" ht="10.5" customHeight="1">
      <c r="A7" s="743" t="s">
        <v>493</v>
      </c>
      <c r="B7" s="107" t="s">
        <v>442</v>
      </c>
      <c r="C7" s="107"/>
      <c r="D7" s="108"/>
      <c r="E7" s="736">
        <v>2002</v>
      </c>
      <c r="F7" s="724"/>
      <c r="G7" s="746"/>
      <c r="H7" s="733">
        <v>2003</v>
      </c>
      <c r="I7" s="724"/>
      <c r="J7" s="724"/>
    </row>
    <row r="8" spans="1:10" s="110" customFormat="1" ht="8.25" customHeight="1">
      <c r="A8" s="744"/>
      <c r="B8" s="111"/>
      <c r="C8" s="111"/>
      <c r="D8" s="112"/>
      <c r="E8" s="747"/>
      <c r="F8" s="748"/>
      <c r="G8" s="749"/>
      <c r="H8" s="748"/>
      <c r="I8" s="748"/>
      <c r="J8" s="748"/>
    </row>
    <row r="9" spans="1:10" s="110" customFormat="1" ht="12.75" customHeight="1">
      <c r="A9" s="744"/>
      <c r="B9" s="113" t="s">
        <v>443</v>
      </c>
      <c r="C9" s="111"/>
      <c r="D9" s="112"/>
      <c r="E9" s="114" t="s">
        <v>444</v>
      </c>
      <c r="F9" s="114" t="s">
        <v>445</v>
      </c>
      <c r="G9" s="114" t="s">
        <v>446</v>
      </c>
      <c r="H9" s="114" t="s">
        <v>444</v>
      </c>
      <c r="I9" s="114" t="s">
        <v>445</v>
      </c>
      <c r="J9" s="115" t="s">
        <v>446</v>
      </c>
    </row>
    <row r="10" spans="1:10" s="110" customFormat="1" ht="12.75" customHeight="1" thickBot="1">
      <c r="A10" s="745"/>
      <c r="B10" s="107" t="s">
        <v>447</v>
      </c>
      <c r="C10" s="107"/>
      <c r="D10" s="112"/>
      <c r="E10" s="76" t="s">
        <v>448</v>
      </c>
      <c r="F10" s="76" t="s">
        <v>449</v>
      </c>
      <c r="G10" s="76" t="s">
        <v>449</v>
      </c>
      <c r="H10" s="76" t="s">
        <v>448</v>
      </c>
      <c r="I10" s="76" t="s">
        <v>449</v>
      </c>
      <c r="J10" s="116" t="s">
        <v>449</v>
      </c>
    </row>
    <row r="11" spans="1:10" s="1" customFormat="1" ht="10.5" customHeight="1">
      <c r="A11" s="79"/>
      <c r="B11" s="34"/>
      <c r="C11" s="34"/>
      <c r="D11" s="26"/>
      <c r="E11" s="34"/>
      <c r="F11" s="34"/>
      <c r="G11" s="34"/>
      <c r="H11" s="34"/>
      <c r="I11" s="34"/>
      <c r="J11" s="34"/>
    </row>
    <row r="12" spans="1:10" s="81" customFormat="1" ht="9.75" customHeight="1">
      <c r="A12" s="80" t="s">
        <v>450</v>
      </c>
      <c r="B12" s="81" t="s">
        <v>451</v>
      </c>
      <c r="D12" s="82" t="s">
        <v>452</v>
      </c>
      <c r="E12" s="117">
        <v>39175</v>
      </c>
      <c r="F12" s="117">
        <v>23697</v>
      </c>
      <c r="G12" s="117">
        <v>15478</v>
      </c>
      <c r="H12" s="117">
        <v>35387</v>
      </c>
      <c r="I12" s="117">
        <v>21594</v>
      </c>
      <c r="J12" s="117">
        <v>13793</v>
      </c>
    </row>
    <row r="13" spans="1:10" s="81" customFormat="1" ht="9.75" customHeight="1">
      <c r="A13" s="80"/>
      <c r="D13" s="82" t="s">
        <v>453</v>
      </c>
      <c r="E13" s="117">
        <v>25613</v>
      </c>
      <c r="F13" s="117">
        <v>13149</v>
      </c>
      <c r="G13" s="117">
        <v>12464</v>
      </c>
      <c r="H13" s="117">
        <v>22990</v>
      </c>
      <c r="I13" s="117">
        <v>11983</v>
      </c>
      <c r="J13" s="117">
        <v>11007</v>
      </c>
    </row>
    <row r="14" spans="1:10" s="1" customFormat="1" ht="7.5" customHeight="1">
      <c r="A14" s="85"/>
      <c r="D14" s="28"/>
      <c r="E14" s="117"/>
      <c r="F14" s="117"/>
      <c r="G14" s="117"/>
      <c r="H14" s="117"/>
      <c r="I14" s="117"/>
      <c r="J14" s="117"/>
    </row>
    <row r="15" spans="1:10" s="81" customFormat="1" ht="9.75" customHeight="1">
      <c r="A15" s="80">
        <v>0</v>
      </c>
      <c r="B15" s="81" t="s">
        <v>494</v>
      </c>
      <c r="D15" s="82" t="s">
        <v>452</v>
      </c>
      <c r="E15" s="117">
        <v>9021</v>
      </c>
      <c r="F15" s="117">
        <v>6095</v>
      </c>
      <c r="G15" s="117">
        <v>2926</v>
      </c>
      <c r="H15" s="117">
        <v>8454</v>
      </c>
      <c r="I15" s="117">
        <v>5743</v>
      </c>
      <c r="J15" s="117">
        <v>2711</v>
      </c>
    </row>
    <row r="16" spans="1:10" s="81" customFormat="1" ht="9.75" customHeight="1">
      <c r="A16" s="80"/>
      <c r="D16" s="82" t="s">
        <v>453</v>
      </c>
      <c r="E16" s="117">
        <v>6587</v>
      </c>
      <c r="F16" s="117">
        <v>4140</v>
      </c>
      <c r="G16" s="117">
        <v>2447</v>
      </c>
      <c r="H16" s="117">
        <v>6222</v>
      </c>
      <c r="I16" s="117">
        <v>3885</v>
      </c>
      <c r="J16" s="117">
        <v>2337</v>
      </c>
    </row>
    <row r="17" spans="1:7" s="81" customFormat="1" ht="9.75" customHeight="1">
      <c r="A17" s="80"/>
      <c r="C17" s="118" t="s">
        <v>495</v>
      </c>
      <c r="D17" s="82"/>
      <c r="E17" s="117"/>
      <c r="F17" s="117"/>
      <c r="G17" s="117"/>
    </row>
    <row r="18" spans="1:10" s="1" customFormat="1" ht="9.75" customHeight="1">
      <c r="A18" s="85" t="str">
        <f>"00, 01"</f>
        <v>00, 01</v>
      </c>
      <c r="B18"/>
      <c r="C18" s="1" t="s">
        <v>496</v>
      </c>
      <c r="D18" s="28" t="s">
        <v>452</v>
      </c>
      <c r="E18" s="119">
        <v>900</v>
      </c>
      <c r="F18" s="119">
        <v>774</v>
      </c>
      <c r="G18" s="119">
        <v>126</v>
      </c>
      <c r="H18" s="119">
        <v>924</v>
      </c>
      <c r="I18" s="119">
        <v>764</v>
      </c>
      <c r="J18" s="119">
        <v>160</v>
      </c>
    </row>
    <row r="19" spans="1:10" s="96" customFormat="1" ht="10.5" customHeight="1">
      <c r="A19" s="120"/>
      <c r="D19" s="28" t="s">
        <v>453</v>
      </c>
      <c r="E19" s="119">
        <v>475</v>
      </c>
      <c r="F19" s="119">
        <v>380</v>
      </c>
      <c r="G19" s="119">
        <v>95</v>
      </c>
      <c r="H19" s="119">
        <v>491</v>
      </c>
      <c r="I19" s="119">
        <v>366</v>
      </c>
      <c r="J19" s="119">
        <v>125</v>
      </c>
    </row>
    <row r="20" spans="1:10" s="1" customFormat="1" ht="12" customHeight="1">
      <c r="A20" s="85" t="str">
        <f>"03"</f>
        <v>03</v>
      </c>
      <c r="C20" s="1" t="s">
        <v>497</v>
      </c>
      <c r="D20" s="28" t="s">
        <v>452</v>
      </c>
      <c r="E20" s="119">
        <v>2536</v>
      </c>
      <c r="F20" s="119">
        <v>1702</v>
      </c>
      <c r="G20" s="119">
        <v>834</v>
      </c>
      <c r="H20" s="119">
        <v>2438</v>
      </c>
      <c r="I20" s="119">
        <v>1601</v>
      </c>
      <c r="J20" s="119">
        <v>837</v>
      </c>
    </row>
    <row r="21" spans="1:10" s="1" customFormat="1" ht="10.5" customHeight="1">
      <c r="A21" s="85"/>
      <c r="D21" s="28" t="s">
        <v>453</v>
      </c>
      <c r="E21" s="119">
        <v>2178</v>
      </c>
      <c r="F21" s="119">
        <v>1395</v>
      </c>
      <c r="G21" s="119">
        <v>783</v>
      </c>
      <c r="H21" s="119">
        <v>2118</v>
      </c>
      <c r="I21" s="119">
        <v>1328</v>
      </c>
      <c r="J21" s="119">
        <v>790</v>
      </c>
    </row>
    <row r="22" spans="1:10" s="1" customFormat="1" ht="9.75" customHeight="1">
      <c r="A22" s="85" t="str">
        <f>"02, 05"</f>
        <v>02, 05</v>
      </c>
      <c r="C22" s="1" t="s">
        <v>498</v>
      </c>
      <c r="D22" s="28" t="s">
        <v>452</v>
      </c>
      <c r="E22" s="119">
        <v>5585</v>
      </c>
      <c r="F22" s="119">
        <v>3619</v>
      </c>
      <c r="G22" s="119">
        <v>1966</v>
      </c>
      <c r="H22" s="119">
        <v>5092</v>
      </c>
      <c r="I22" s="119">
        <v>3378</v>
      </c>
      <c r="J22" s="119">
        <v>1714</v>
      </c>
    </row>
    <row r="23" spans="1:10" s="1" customFormat="1" ht="11.25" customHeight="1">
      <c r="A23" s="85" t="str">
        <f>"06, 08"</f>
        <v>06, 08</v>
      </c>
      <c r="D23" s="28" t="s">
        <v>453</v>
      </c>
      <c r="E23" s="119">
        <v>3934</v>
      </c>
      <c r="F23" s="119">
        <v>2365</v>
      </c>
      <c r="G23" s="119">
        <v>1569</v>
      </c>
      <c r="H23" s="119">
        <v>3613</v>
      </c>
      <c r="I23" s="119">
        <v>2191</v>
      </c>
      <c r="J23" s="119">
        <v>1422</v>
      </c>
    </row>
    <row r="24" spans="1:7" s="1" customFormat="1" ht="7.5" customHeight="1">
      <c r="A24" s="85"/>
      <c r="D24" s="28"/>
      <c r="E24" s="117"/>
      <c r="F24" s="117"/>
      <c r="G24" s="117"/>
    </row>
    <row r="25" spans="1:10" s="81" customFormat="1" ht="11.25" customHeight="1">
      <c r="A25" s="80">
        <v>1</v>
      </c>
      <c r="B25" s="81" t="s">
        <v>499</v>
      </c>
      <c r="D25" s="82" t="s">
        <v>452</v>
      </c>
      <c r="E25" s="117">
        <v>4004</v>
      </c>
      <c r="F25" s="117">
        <v>3248</v>
      </c>
      <c r="G25" s="117">
        <v>756</v>
      </c>
      <c r="H25" s="117">
        <v>3851</v>
      </c>
      <c r="I25" s="117">
        <v>3049</v>
      </c>
      <c r="J25" s="117">
        <v>802</v>
      </c>
    </row>
    <row r="26" spans="1:10" s="81" customFormat="1" ht="9.75" customHeight="1">
      <c r="A26" s="80"/>
      <c r="D26" s="82" t="s">
        <v>453</v>
      </c>
      <c r="E26" s="117">
        <v>2126</v>
      </c>
      <c r="F26" s="117">
        <v>1533</v>
      </c>
      <c r="G26" s="117">
        <v>593</v>
      </c>
      <c r="H26" s="117">
        <v>2046</v>
      </c>
      <c r="I26" s="117">
        <v>1417</v>
      </c>
      <c r="J26" s="117">
        <v>629</v>
      </c>
    </row>
    <row r="27" spans="1:10" s="1" customFormat="1" ht="7.5" customHeight="1">
      <c r="A27" s="85"/>
      <c r="D27" s="28"/>
      <c r="E27" s="117"/>
      <c r="F27" s="117"/>
      <c r="G27" s="117"/>
      <c r="H27" s="117"/>
      <c r="I27" s="117"/>
      <c r="J27" s="117"/>
    </row>
    <row r="28" spans="1:10" s="81" customFormat="1" ht="9.75" customHeight="1">
      <c r="A28" s="80">
        <v>2</v>
      </c>
      <c r="B28" s="81" t="s">
        <v>500</v>
      </c>
      <c r="D28" s="82" t="s">
        <v>452</v>
      </c>
      <c r="E28" s="117">
        <v>3789</v>
      </c>
      <c r="F28" s="117">
        <v>2188</v>
      </c>
      <c r="G28" s="117">
        <v>1601</v>
      </c>
      <c r="H28" s="117">
        <v>3336</v>
      </c>
      <c r="I28" s="117">
        <v>1794</v>
      </c>
      <c r="J28" s="117">
        <v>1542</v>
      </c>
    </row>
    <row r="29" spans="1:10" s="81" customFormat="1" ht="9.75" customHeight="1">
      <c r="A29" s="80"/>
      <c r="D29" s="82" t="s">
        <v>453</v>
      </c>
      <c r="E29" s="117">
        <v>2381</v>
      </c>
      <c r="F29" s="117">
        <v>975</v>
      </c>
      <c r="G29" s="117">
        <v>1406</v>
      </c>
      <c r="H29" s="117">
        <v>2033</v>
      </c>
      <c r="I29" s="117">
        <v>754</v>
      </c>
      <c r="J29" s="117">
        <v>1279</v>
      </c>
    </row>
    <row r="30" spans="1:7" s="81" customFormat="1" ht="9" customHeight="1">
      <c r="A30" s="80"/>
      <c r="C30" s="1" t="s">
        <v>403</v>
      </c>
      <c r="D30" s="82"/>
      <c r="E30" s="117"/>
      <c r="F30" s="117"/>
      <c r="G30" s="117"/>
    </row>
    <row r="31" spans="1:10" s="1" customFormat="1" ht="9.75" customHeight="1">
      <c r="A31" s="85" t="s">
        <v>501</v>
      </c>
      <c r="C31" s="1" t="s">
        <v>502</v>
      </c>
      <c r="D31" s="28" t="s">
        <v>452</v>
      </c>
      <c r="E31" s="119">
        <v>1904</v>
      </c>
      <c r="F31" s="119">
        <v>931</v>
      </c>
      <c r="G31" s="119">
        <v>973</v>
      </c>
      <c r="H31" s="119">
        <v>1654</v>
      </c>
      <c r="I31" s="119">
        <v>745</v>
      </c>
      <c r="J31" s="119">
        <v>909</v>
      </c>
    </row>
    <row r="32" spans="1:10" s="1" customFormat="1" ht="11.25" customHeight="1">
      <c r="A32" s="85"/>
      <c r="C32"/>
      <c r="D32" s="28" t="s">
        <v>453</v>
      </c>
      <c r="E32" s="119">
        <v>1144</v>
      </c>
      <c r="F32" s="119">
        <v>276</v>
      </c>
      <c r="G32" s="119">
        <v>868</v>
      </c>
      <c r="H32" s="119">
        <v>962</v>
      </c>
      <c r="I32" s="119">
        <v>178</v>
      </c>
      <c r="J32" s="119">
        <v>784</v>
      </c>
    </row>
    <row r="33" spans="1:7" s="1" customFormat="1" ht="7.5" customHeight="1">
      <c r="A33" s="85"/>
      <c r="D33" s="28"/>
      <c r="E33" s="117"/>
      <c r="F33" s="117"/>
      <c r="G33" s="117"/>
    </row>
    <row r="34" spans="1:10" s="81" customFormat="1" ht="9.75" customHeight="1">
      <c r="A34" s="80">
        <v>3</v>
      </c>
      <c r="B34" s="81" t="s">
        <v>503</v>
      </c>
      <c r="D34" s="82" t="s">
        <v>452</v>
      </c>
      <c r="E34" s="117">
        <v>2978</v>
      </c>
      <c r="F34" s="117">
        <v>1452</v>
      </c>
      <c r="G34" s="117">
        <v>1526</v>
      </c>
      <c r="H34" s="117">
        <v>2383</v>
      </c>
      <c r="I34" s="117">
        <v>1228</v>
      </c>
      <c r="J34" s="117">
        <v>1155</v>
      </c>
    </row>
    <row r="35" spans="1:10" s="81" customFormat="1" ht="9.75" customHeight="1">
      <c r="A35" s="80"/>
      <c r="D35" s="82" t="s">
        <v>453</v>
      </c>
      <c r="E35" s="117">
        <v>1901</v>
      </c>
      <c r="F35" s="117">
        <v>826</v>
      </c>
      <c r="G35" s="117">
        <v>1075</v>
      </c>
      <c r="H35" s="117">
        <v>1516</v>
      </c>
      <c r="I35" s="117">
        <v>704</v>
      </c>
      <c r="J35" s="117">
        <v>812</v>
      </c>
    </row>
    <row r="36" spans="1:7" s="1" customFormat="1" ht="9" customHeight="1">
      <c r="A36" s="85"/>
      <c r="C36" s="1" t="s">
        <v>403</v>
      </c>
      <c r="D36" s="28"/>
      <c r="E36" s="117"/>
      <c r="F36" s="117"/>
      <c r="G36" s="117"/>
    </row>
    <row r="37" spans="1:10" s="1" customFormat="1" ht="9.75" customHeight="1">
      <c r="A37" s="85">
        <v>33</v>
      </c>
      <c r="B37"/>
      <c r="C37" s="1" t="s">
        <v>504</v>
      </c>
      <c r="D37" s="28" t="s">
        <v>452</v>
      </c>
      <c r="E37" s="119">
        <v>457</v>
      </c>
      <c r="F37" s="119">
        <v>302</v>
      </c>
      <c r="G37" s="119">
        <v>155</v>
      </c>
      <c r="H37" s="119">
        <v>425</v>
      </c>
      <c r="I37" s="119">
        <v>264</v>
      </c>
      <c r="J37" s="119">
        <v>161</v>
      </c>
    </row>
    <row r="38" spans="1:10" s="1" customFormat="1" ht="9.75" customHeight="1">
      <c r="A38" s="85"/>
      <c r="D38" s="28" t="s">
        <v>453</v>
      </c>
      <c r="E38" s="119">
        <v>248</v>
      </c>
      <c r="F38" s="119">
        <v>135</v>
      </c>
      <c r="G38" s="119">
        <v>113</v>
      </c>
      <c r="H38" s="119">
        <v>237</v>
      </c>
      <c r="I38" s="119">
        <v>121</v>
      </c>
      <c r="J38" s="119">
        <v>116</v>
      </c>
    </row>
    <row r="39" spans="1:10" s="1" customFormat="1" ht="7.5" customHeight="1">
      <c r="A39" s="85"/>
      <c r="D39" s="28"/>
      <c r="E39" s="119"/>
      <c r="F39" s="119"/>
      <c r="G39" s="119"/>
      <c r="H39" s="119"/>
      <c r="I39" s="119"/>
      <c r="J39" s="119"/>
    </row>
    <row r="40" spans="1:10" s="1" customFormat="1" ht="9.75" customHeight="1">
      <c r="A40" s="85" t="s">
        <v>505</v>
      </c>
      <c r="C40" s="1" t="s">
        <v>506</v>
      </c>
      <c r="D40" s="28" t="s">
        <v>452</v>
      </c>
      <c r="E40" s="119">
        <v>910</v>
      </c>
      <c r="F40" s="1">
        <v>226</v>
      </c>
      <c r="G40" s="119">
        <v>684</v>
      </c>
      <c r="H40" s="119">
        <v>473</v>
      </c>
      <c r="I40" s="119">
        <v>145</v>
      </c>
      <c r="J40" s="119">
        <v>328</v>
      </c>
    </row>
    <row r="41" spans="1:10" s="1" customFormat="1" ht="9" customHeight="1">
      <c r="A41" s="85"/>
      <c r="C41" s="1" t="s">
        <v>507</v>
      </c>
      <c r="D41" s="28" t="s">
        <v>453</v>
      </c>
      <c r="E41" s="119">
        <v>471</v>
      </c>
      <c r="F41" s="1">
        <v>92</v>
      </c>
      <c r="G41" s="119">
        <v>379</v>
      </c>
      <c r="H41" s="119">
        <v>206</v>
      </c>
      <c r="I41" s="119">
        <v>60</v>
      </c>
      <c r="J41" s="119">
        <v>146</v>
      </c>
    </row>
    <row r="42" spans="1:5" s="1" customFormat="1" ht="7.5" customHeight="1">
      <c r="A42" s="85"/>
      <c r="D42" s="28"/>
      <c r="E42" s="117"/>
    </row>
    <row r="43" spans="1:10" s="81" customFormat="1" ht="9.75" customHeight="1">
      <c r="A43" s="80">
        <v>4</v>
      </c>
      <c r="B43" s="81" t="s">
        <v>508</v>
      </c>
      <c r="D43" s="82" t="s">
        <v>452</v>
      </c>
      <c r="E43" s="117">
        <v>8613</v>
      </c>
      <c r="F43" s="83">
        <v>3672</v>
      </c>
      <c r="G43" s="83">
        <v>4941</v>
      </c>
      <c r="H43" s="83">
        <v>7735</v>
      </c>
      <c r="I43" s="83">
        <v>3314</v>
      </c>
      <c r="J43" s="83">
        <v>4421</v>
      </c>
    </row>
    <row r="44" spans="1:10" s="81" customFormat="1" ht="9.75" customHeight="1">
      <c r="A44" s="80"/>
      <c r="C44"/>
      <c r="D44" s="82" t="s">
        <v>453</v>
      </c>
      <c r="E44" s="117">
        <v>7933</v>
      </c>
      <c r="F44" s="83">
        <v>3151</v>
      </c>
      <c r="G44" s="83">
        <v>4782</v>
      </c>
      <c r="H44" s="83">
        <v>7121</v>
      </c>
      <c r="I44" s="83">
        <v>2863</v>
      </c>
      <c r="J44" s="83">
        <v>4258</v>
      </c>
    </row>
    <row r="45" spans="1:7" s="81" customFormat="1" ht="9.75" customHeight="1">
      <c r="A45" s="80"/>
      <c r="C45" s="118" t="s">
        <v>403</v>
      </c>
      <c r="D45" s="82"/>
      <c r="E45" s="117"/>
      <c r="F45" s="117"/>
      <c r="G45" s="117"/>
    </row>
    <row r="46" spans="1:10" s="1" customFormat="1" ht="9.75" customHeight="1">
      <c r="A46" s="85">
        <v>46</v>
      </c>
      <c r="B46"/>
      <c r="C46" s="1" t="s">
        <v>509</v>
      </c>
      <c r="D46" s="28" t="s">
        <v>452</v>
      </c>
      <c r="E46" s="119">
        <v>5821</v>
      </c>
      <c r="F46" s="119">
        <v>1611</v>
      </c>
      <c r="G46" s="119">
        <v>4210</v>
      </c>
      <c r="H46" s="119">
        <v>5070</v>
      </c>
      <c r="I46" s="119">
        <v>1375</v>
      </c>
      <c r="J46" s="119">
        <v>3695</v>
      </c>
    </row>
    <row r="47" spans="1:10" s="81" customFormat="1" ht="11.25" customHeight="1">
      <c r="A47" s="80"/>
      <c r="C47"/>
      <c r="D47" s="28" t="s">
        <v>453</v>
      </c>
      <c r="E47" s="119">
        <v>5534</v>
      </c>
      <c r="F47" s="119">
        <v>1398</v>
      </c>
      <c r="G47" s="119">
        <v>4136</v>
      </c>
      <c r="H47" s="119">
        <v>4826</v>
      </c>
      <c r="I47" s="119">
        <v>1221</v>
      </c>
      <c r="J47" s="119">
        <v>3605</v>
      </c>
    </row>
    <row r="48" spans="1:7" s="81" customFormat="1" ht="9.75" customHeight="1">
      <c r="A48" s="80"/>
      <c r="C48" s="118" t="s">
        <v>510</v>
      </c>
      <c r="D48" s="28"/>
      <c r="E48" s="119"/>
      <c r="F48" s="117"/>
      <c r="G48" s="117"/>
    </row>
    <row r="49" spans="1:10" s="1" customFormat="1" ht="9.75" customHeight="1">
      <c r="A49" s="85">
        <v>464</v>
      </c>
      <c r="B49"/>
      <c r="C49" s="1" t="s">
        <v>511</v>
      </c>
      <c r="D49" s="28" t="s">
        <v>452</v>
      </c>
      <c r="E49" s="119">
        <v>5246</v>
      </c>
      <c r="F49" s="119">
        <v>1321</v>
      </c>
      <c r="G49" s="119">
        <v>3925</v>
      </c>
      <c r="H49" s="119">
        <v>4527</v>
      </c>
      <c r="I49" s="119">
        <v>1079</v>
      </c>
      <c r="J49" s="119">
        <v>3448</v>
      </c>
    </row>
    <row r="50" spans="1:10" s="1" customFormat="1" ht="9.75" customHeight="1">
      <c r="A50" s="85"/>
      <c r="D50" s="28" t="s">
        <v>453</v>
      </c>
      <c r="E50" s="119">
        <v>5133</v>
      </c>
      <c r="F50" s="119">
        <v>1236</v>
      </c>
      <c r="G50" s="119">
        <v>3897</v>
      </c>
      <c r="H50" s="119">
        <v>4445</v>
      </c>
      <c r="I50" s="119">
        <v>1026</v>
      </c>
      <c r="J50" s="119">
        <v>3419</v>
      </c>
    </row>
    <row r="51" spans="1:7" s="1" customFormat="1" ht="7.5" customHeight="1">
      <c r="A51" s="85"/>
      <c r="D51" s="28"/>
      <c r="E51" s="117"/>
      <c r="F51" s="119"/>
      <c r="G51" s="119"/>
    </row>
    <row r="52" spans="1:10" s="81" customFormat="1" ht="9.75" customHeight="1">
      <c r="A52" s="80">
        <v>5</v>
      </c>
      <c r="B52" s="81" t="s">
        <v>512</v>
      </c>
      <c r="D52" s="82" t="s">
        <v>452</v>
      </c>
      <c r="E52" s="117">
        <v>2978</v>
      </c>
      <c r="F52" s="83">
        <v>1748</v>
      </c>
      <c r="G52" s="83">
        <v>1230</v>
      </c>
      <c r="H52" s="83">
        <v>2499</v>
      </c>
      <c r="I52" s="83">
        <v>1474</v>
      </c>
      <c r="J52" s="83">
        <v>1025</v>
      </c>
    </row>
    <row r="53" spans="1:10" s="81" customFormat="1" ht="11.25" customHeight="1">
      <c r="A53" s="80"/>
      <c r="C53"/>
      <c r="D53" s="82" t="s">
        <v>453</v>
      </c>
      <c r="E53" s="117">
        <v>1593</v>
      </c>
      <c r="F53" s="83">
        <v>848</v>
      </c>
      <c r="G53" s="83">
        <v>745</v>
      </c>
      <c r="H53" s="83">
        <v>1329</v>
      </c>
      <c r="I53" s="83">
        <v>734</v>
      </c>
      <c r="J53" s="83">
        <v>595</v>
      </c>
    </row>
    <row r="54" spans="1:7" s="81" customFormat="1" ht="9" customHeight="1">
      <c r="A54" s="80"/>
      <c r="C54" s="118" t="s">
        <v>403</v>
      </c>
      <c r="D54" s="82"/>
      <c r="E54" s="117"/>
      <c r="F54" s="117"/>
      <c r="G54" s="117"/>
    </row>
    <row r="55" spans="1:10" s="1" customFormat="1" ht="9.75" customHeight="1">
      <c r="A55" s="85">
        <v>58</v>
      </c>
      <c r="B55"/>
      <c r="C55" s="1" t="s">
        <v>513</v>
      </c>
      <c r="D55" s="28" t="s">
        <v>452</v>
      </c>
      <c r="E55" s="119">
        <v>1120</v>
      </c>
      <c r="F55" s="119">
        <v>491</v>
      </c>
      <c r="G55" s="119">
        <v>629</v>
      </c>
      <c r="H55" s="119">
        <v>910</v>
      </c>
      <c r="I55" s="119">
        <v>430</v>
      </c>
      <c r="J55" s="119">
        <v>480</v>
      </c>
    </row>
    <row r="56" spans="1:10" s="1" customFormat="1" ht="10.5" customHeight="1">
      <c r="A56" s="85"/>
      <c r="D56" s="28" t="s">
        <v>453</v>
      </c>
      <c r="E56" s="119">
        <v>487</v>
      </c>
      <c r="F56" s="119">
        <v>183</v>
      </c>
      <c r="G56" s="119">
        <v>304</v>
      </c>
      <c r="H56" s="119">
        <v>351</v>
      </c>
      <c r="I56" s="119">
        <v>157</v>
      </c>
      <c r="J56" s="119">
        <v>194</v>
      </c>
    </row>
    <row r="57" spans="1:7" s="1" customFormat="1" ht="7.5" customHeight="1">
      <c r="A57" s="85"/>
      <c r="D57" s="28"/>
      <c r="E57" s="117"/>
      <c r="F57" s="117"/>
      <c r="G57" s="117"/>
    </row>
    <row r="58" spans="1:10" s="81" customFormat="1" ht="9.75" customHeight="1">
      <c r="A58" s="80">
        <v>6</v>
      </c>
      <c r="B58" s="81" t="s">
        <v>514</v>
      </c>
      <c r="D58" s="82" t="s">
        <v>452</v>
      </c>
      <c r="E58" s="117">
        <v>3525</v>
      </c>
      <c r="F58" s="83">
        <v>2649</v>
      </c>
      <c r="G58" s="83">
        <v>876</v>
      </c>
      <c r="H58" s="83">
        <v>3428</v>
      </c>
      <c r="I58" s="83">
        <v>2446</v>
      </c>
      <c r="J58" s="83">
        <v>982</v>
      </c>
    </row>
    <row r="59" spans="1:10" s="81" customFormat="1" ht="9.75" customHeight="1">
      <c r="A59" s="80"/>
      <c r="C59"/>
      <c r="D59" s="82" t="s">
        <v>453</v>
      </c>
      <c r="E59" s="117">
        <v>1822</v>
      </c>
      <c r="F59" s="83">
        <v>1221</v>
      </c>
      <c r="G59" s="83">
        <v>601</v>
      </c>
      <c r="H59" s="83">
        <v>1784</v>
      </c>
      <c r="I59" s="83">
        <v>1178</v>
      </c>
      <c r="J59" s="83">
        <v>606</v>
      </c>
    </row>
    <row r="60" spans="1:7" s="81" customFormat="1" ht="9.75" customHeight="1">
      <c r="A60" s="80"/>
      <c r="C60" s="118" t="s">
        <v>403</v>
      </c>
      <c r="D60" s="82"/>
      <c r="E60" s="117"/>
      <c r="F60" s="117"/>
      <c r="G60" s="117"/>
    </row>
    <row r="61" spans="1:10" s="1" customFormat="1" ht="9.75" customHeight="1">
      <c r="A61" s="85">
        <v>60</v>
      </c>
      <c r="B61"/>
      <c r="C61" s="1" t="s">
        <v>515</v>
      </c>
      <c r="D61" s="28" t="s">
        <v>452</v>
      </c>
      <c r="E61" s="119">
        <v>1914</v>
      </c>
      <c r="F61" s="119">
        <v>1451</v>
      </c>
      <c r="G61" s="119">
        <v>463</v>
      </c>
      <c r="H61" s="119">
        <v>1909</v>
      </c>
      <c r="I61" s="119">
        <v>1334</v>
      </c>
      <c r="J61" s="119">
        <v>575</v>
      </c>
    </row>
    <row r="62" spans="1:10" s="1" customFormat="1" ht="10.5" customHeight="1">
      <c r="A62" s="85"/>
      <c r="D62" s="28" t="s">
        <v>453</v>
      </c>
      <c r="E62" s="119">
        <v>1016</v>
      </c>
      <c r="F62" s="119">
        <v>665</v>
      </c>
      <c r="G62" s="119">
        <v>351</v>
      </c>
      <c r="H62" s="119">
        <v>1023</v>
      </c>
      <c r="I62" s="119">
        <v>653</v>
      </c>
      <c r="J62" s="119">
        <v>370</v>
      </c>
    </row>
    <row r="63" spans="1:7" s="1" customFormat="1" ht="7.5" customHeight="1">
      <c r="A63" s="85"/>
      <c r="D63" s="28"/>
      <c r="E63" s="117"/>
      <c r="F63" s="117"/>
      <c r="G63" s="117"/>
    </row>
    <row r="64" spans="1:10" s="81" customFormat="1" ht="10.5" customHeight="1">
      <c r="A64" s="80">
        <v>7</v>
      </c>
      <c r="B64" s="81" t="s">
        <v>516</v>
      </c>
      <c r="D64" s="82" t="s">
        <v>452</v>
      </c>
      <c r="E64" s="117">
        <v>3975</v>
      </c>
      <c r="F64" s="83">
        <v>2536</v>
      </c>
      <c r="G64" s="83">
        <v>1439</v>
      </c>
      <c r="H64" s="83">
        <v>3508</v>
      </c>
      <c r="I64" s="83">
        <v>2445</v>
      </c>
      <c r="J64" s="83">
        <v>1063</v>
      </c>
    </row>
    <row r="65" spans="1:10" s="81" customFormat="1" ht="9.75" customHeight="1">
      <c r="A65" s="80"/>
      <c r="B65" s="81" t="s">
        <v>517</v>
      </c>
      <c r="D65" s="82" t="s">
        <v>453</v>
      </c>
      <c r="E65" s="117">
        <v>1129</v>
      </c>
      <c r="F65" s="83">
        <v>422</v>
      </c>
      <c r="G65" s="83">
        <v>707</v>
      </c>
      <c r="H65" s="83">
        <v>860</v>
      </c>
      <c r="I65" s="83">
        <v>412</v>
      </c>
      <c r="J65" s="83">
        <v>448</v>
      </c>
    </row>
    <row r="66" spans="1:7" s="81" customFormat="1" ht="9.75" customHeight="1">
      <c r="A66" s="80"/>
      <c r="C66" s="1" t="s">
        <v>403</v>
      </c>
      <c r="D66" s="82"/>
      <c r="E66" s="117"/>
      <c r="F66" s="117"/>
      <c r="G66" s="117"/>
    </row>
    <row r="67" spans="1:10" s="1" customFormat="1" ht="9.75" customHeight="1">
      <c r="A67" s="85">
        <v>77</v>
      </c>
      <c r="B67"/>
      <c r="C67" s="1" t="s">
        <v>518</v>
      </c>
      <c r="D67" s="28" t="s">
        <v>452</v>
      </c>
      <c r="E67" s="119">
        <v>2873</v>
      </c>
      <c r="F67" s="119">
        <v>1817</v>
      </c>
      <c r="G67" s="119">
        <v>1056</v>
      </c>
      <c r="H67" s="119">
        <v>2536</v>
      </c>
      <c r="I67" s="119">
        <v>1779</v>
      </c>
      <c r="J67" s="119">
        <v>757</v>
      </c>
    </row>
    <row r="68" spans="1:10" s="81" customFormat="1" ht="11.25" customHeight="1">
      <c r="A68" s="80"/>
      <c r="C68"/>
      <c r="D68" s="28" t="s">
        <v>453</v>
      </c>
      <c r="E68" s="119">
        <v>507</v>
      </c>
      <c r="F68" s="119">
        <v>74</v>
      </c>
      <c r="G68" s="119">
        <v>433</v>
      </c>
      <c r="H68" s="119">
        <v>313</v>
      </c>
      <c r="I68" s="119">
        <v>80</v>
      </c>
      <c r="J68" s="119">
        <v>233</v>
      </c>
    </row>
    <row r="69" spans="1:7" s="81" customFormat="1" ht="7.5" customHeight="1">
      <c r="A69" s="80"/>
      <c r="D69" s="28"/>
      <c r="E69" s="117"/>
      <c r="F69" s="117"/>
      <c r="G69" s="117"/>
    </row>
    <row r="70" spans="1:10" s="81" customFormat="1" ht="9.75" customHeight="1">
      <c r="A70" s="80">
        <v>8</v>
      </c>
      <c r="B70" s="81" t="s">
        <v>519</v>
      </c>
      <c r="D70" s="82" t="s">
        <v>452</v>
      </c>
      <c r="E70" s="117">
        <v>292</v>
      </c>
      <c r="F70" s="83">
        <v>109</v>
      </c>
      <c r="G70" s="83">
        <v>183</v>
      </c>
      <c r="H70" s="83">
        <v>193</v>
      </c>
      <c r="I70" s="83">
        <v>101</v>
      </c>
      <c r="J70" s="83">
        <v>92</v>
      </c>
    </row>
    <row r="71" spans="1:10" s="81" customFormat="1" ht="9.75" customHeight="1">
      <c r="A71" s="80"/>
      <c r="B71" s="81" t="s">
        <v>520</v>
      </c>
      <c r="D71" s="82" t="s">
        <v>453</v>
      </c>
      <c r="E71" s="117">
        <v>141</v>
      </c>
      <c r="F71" s="83">
        <v>33</v>
      </c>
      <c r="G71" s="83">
        <v>108</v>
      </c>
      <c r="H71" s="83">
        <v>79</v>
      </c>
      <c r="I71" s="83">
        <v>36</v>
      </c>
      <c r="J71" s="83">
        <v>43</v>
      </c>
    </row>
    <row r="72" spans="1:10" s="81" customFormat="1" ht="6.75" customHeight="1">
      <c r="A72" s="80"/>
      <c r="D72" s="121"/>
      <c r="E72" s="117"/>
      <c r="F72" s="117"/>
      <c r="G72" s="117"/>
      <c r="H72" s="83"/>
      <c r="I72" s="83"/>
      <c r="J72" s="83"/>
    </row>
    <row r="73" spans="1:10" s="81" customFormat="1" ht="12.75" customHeight="1">
      <c r="A73" s="80" t="str">
        <f>"0-8"</f>
        <v>0-8</v>
      </c>
      <c r="B73" s="81" t="s">
        <v>523</v>
      </c>
      <c r="D73" s="82" t="s">
        <v>452</v>
      </c>
      <c r="E73" s="117">
        <v>4736</v>
      </c>
      <c r="F73" s="117">
        <v>3907</v>
      </c>
      <c r="G73" s="117">
        <v>829</v>
      </c>
      <c r="H73" s="83">
        <v>4081</v>
      </c>
      <c r="I73" s="83">
        <v>3151</v>
      </c>
      <c r="J73" s="83">
        <v>930</v>
      </c>
    </row>
    <row r="74" spans="1:10" s="81" customFormat="1" ht="9.75" customHeight="1">
      <c r="A74" s="80"/>
      <c r="D74" s="82" t="s">
        <v>453</v>
      </c>
      <c r="E74" s="117">
        <v>2850</v>
      </c>
      <c r="F74" s="117">
        <v>2130</v>
      </c>
      <c r="G74" s="117">
        <v>720</v>
      </c>
      <c r="H74" s="83">
        <v>2405</v>
      </c>
      <c r="I74" s="83">
        <v>1684</v>
      </c>
      <c r="J74" s="83">
        <v>721</v>
      </c>
    </row>
    <row r="75" spans="1:7" s="1" customFormat="1" ht="9" customHeight="1">
      <c r="A75" s="85"/>
      <c r="C75" s="1" t="s">
        <v>403</v>
      </c>
      <c r="D75" s="28"/>
      <c r="E75" s="117"/>
      <c r="F75" s="117"/>
      <c r="G75" s="117"/>
    </row>
    <row r="76" spans="1:10" s="1" customFormat="1" ht="9.75" customHeight="1">
      <c r="A76" s="85">
        <v>51</v>
      </c>
      <c r="B76"/>
      <c r="C76" s="1" t="s">
        <v>521</v>
      </c>
      <c r="D76" s="28" t="s">
        <v>452</v>
      </c>
      <c r="E76" s="119">
        <v>2078</v>
      </c>
      <c r="F76" s="119">
        <v>1632</v>
      </c>
      <c r="G76" s="119">
        <v>446</v>
      </c>
      <c r="H76" s="119">
        <v>1693</v>
      </c>
      <c r="I76" s="119">
        <v>1277</v>
      </c>
      <c r="J76" s="119">
        <v>416</v>
      </c>
    </row>
    <row r="77" spans="1:10" s="1" customFormat="1" ht="9.75" customHeight="1">
      <c r="A77" s="85"/>
      <c r="D77" s="28" t="s">
        <v>453</v>
      </c>
      <c r="E77" s="119">
        <v>1721</v>
      </c>
      <c r="F77" s="119">
        <v>1290</v>
      </c>
      <c r="G77" s="119">
        <v>431</v>
      </c>
      <c r="H77" s="119">
        <v>1415</v>
      </c>
      <c r="I77" s="119">
        <v>1019</v>
      </c>
      <c r="J77" s="119">
        <v>396</v>
      </c>
    </row>
    <row r="78" spans="1:7" s="1" customFormat="1" ht="7.5" customHeight="1">
      <c r="A78" s="85"/>
      <c r="D78" s="28"/>
      <c r="E78" s="117"/>
      <c r="F78" s="117"/>
      <c r="G78" s="117"/>
    </row>
    <row r="79" spans="1:10" s="81" customFormat="1" ht="9.75" customHeight="1">
      <c r="A79" s="80"/>
      <c r="B79" s="81" t="s">
        <v>439</v>
      </c>
      <c r="D79" s="82" t="s">
        <v>452</v>
      </c>
      <c r="E79" s="117">
        <v>43911</v>
      </c>
      <c r="F79" s="83">
        <v>27604</v>
      </c>
      <c r="G79" s="83">
        <v>16307</v>
      </c>
      <c r="H79" s="83">
        <v>39468</v>
      </c>
      <c r="I79" s="83">
        <v>24745</v>
      </c>
      <c r="J79" s="83">
        <v>14723</v>
      </c>
    </row>
    <row r="80" spans="1:10" s="81" customFormat="1" ht="9.75" customHeight="1">
      <c r="A80" s="94"/>
      <c r="D80" s="82" t="s">
        <v>453</v>
      </c>
      <c r="E80" s="117">
        <v>28463</v>
      </c>
      <c r="F80" s="83">
        <v>15279</v>
      </c>
      <c r="G80" s="83">
        <v>13184</v>
      </c>
      <c r="H80" s="83">
        <v>25395</v>
      </c>
      <c r="I80" s="83">
        <v>13667</v>
      </c>
      <c r="J80" s="83">
        <v>11728</v>
      </c>
    </row>
    <row r="81" spans="5:10" s="96" customFormat="1" ht="7.5" customHeight="1">
      <c r="E81" s="122"/>
      <c r="F81" s="122"/>
      <c r="G81" s="122"/>
      <c r="H81" s="122"/>
      <c r="I81" s="117"/>
      <c r="J81" s="117"/>
    </row>
    <row r="82" spans="5:10" s="1" customFormat="1" ht="9.75" customHeight="1">
      <c r="E82" s="122"/>
      <c r="F82" s="122"/>
      <c r="G82" s="122"/>
      <c r="H82" s="122"/>
      <c r="I82" s="117"/>
      <c r="J82" s="117"/>
    </row>
    <row r="83" spans="1:10" s="96" customFormat="1" ht="12.75">
      <c r="A83" s="1" t="s">
        <v>522</v>
      </c>
      <c r="E83" s="122"/>
      <c r="F83" s="122"/>
      <c r="G83" s="122"/>
      <c r="H83" s="122"/>
      <c r="I83" s="117"/>
      <c r="J83" s="117"/>
    </row>
    <row r="84" spans="5:10" s="96" customFormat="1" ht="12.75">
      <c r="E84" s="122"/>
      <c r="F84" s="122"/>
      <c r="G84" s="122"/>
      <c r="H84" s="122"/>
      <c r="I84" s="122"/>
      <c r="J84" s="122"/>
    </row>
    <row r="85" spans="5:10" s="96" customFormat="1" ht="12.75">
      <c r="E85" s="122"/>
      <c r="F85" s="122"/>
      <c r="G85" s="122"/>
      <c r="H85" s="122"/>
      <c r="I85" s="122"/>
      <c r="J85" s="122"/>
    </row>
    <row r="86" spans="5:10" s="96" customFormat="1" ht="12.75">
      <c r="E86" s="122"/>
      <c r="F86" s="122"/>
      <c r="G86" s="122"/>
      <c r="H86" s="122"/>
      <c r="I86" s="122"/>
      <c r="J86" s="122"/>
    </row>
    <row r="87" spans="5:10" s="96" customFormat="1" ht="12.75">
      <c r="E87" s="122"/>
      <c r="F87" s="122"/>
      <c r="G87" s="122"/>
      <c r="H87" s="122"/>
      <c r="I87" s="122"/>
      <c r="J87" s="122"/>
    </row>
    <row r="88" spans="5:10" s="96" customFormat="1" ht="12.75">
      <c r="E88" s="122"/>
      <c r="F88" s="122"/>
      <c r="G88" s="122"/>
      <c r="H88" s="122"/>
      <c r="I88" s="122"/>
      <c r="J88" s="122"/>
    </row>
    <row r="89" spans="5:10" s="96" customFormat="1" ht="12.75">
      <c r="E89" s="122"/>
      <c r="F89" s="122"/>
      <c r="G89" s="122"/>
      <c r="H89" s="122"/>
      <c r="I89" s="122"/>
      <c r="J89" s="122"/>
    </row>
    <row r="90" spans="5:10" s="96" customFormat="1" ht="12.75">
      <c r="E90" s="122"/>
      <c r="F90" s="122"/>
      <c r="G90" s="122"/>
      <c r="H90" s="122"/>
      <c r="I90" s="122"/>
      <c r="J90" s="122"/>
    </row>
    <row r="91" spans="5:10" s="96" customFormat="1" ht="12.75">
      <c r="E91" s="122"/>
      <c r="F91" s="122"/>
      <c r="G91" s="122"/>
      <c r="H91" s="122"/>
      <c r="I91" s="122"/>
      <c r="J91" s="122"/>
    </row>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sheetData>
  <mergeCells count="3">
    <mergeCell ref="A7:A10"/>
    <mergeCell ref="E7:G8"/>
    <mergeCell ref="H7:J8"/>
  </mergeCells>
  <printOptions/>
  <pageMargins left="0.5905511811023623" right="0.5905511811023623" top="0.3937007874015748" bottom="0"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N72"/>
  <sheetViews>
    <sheetView workbookViewId="0" topLeftCell="A1">
      <selection activeCell="D20" sqref="D20"/>
    </sheetView>
  </sheetViews>
  <sheetFormatPr defaultColWidth="11.421875" defaultRowHeight="12.75"/>
  <cols>
    <col min="1" max="1" width="1.7109375" style="0" customWidth="1"/>
    <col min="2" max="2" width="6.57421875" style="0" customWidth="1"/>
    <col min="3" max="3" width="1.7109375" style="0" customWidth="1"/>
    <col min="4" max="4" width="22.8515625" style="0" customWidth="1"/>
    <col min="5" max="5" width="9.140625" style="0" customWidth="1"/>
    <col min="6" max="10" width="8.7109375" style="0" customWidth="1"/>
  </cols>
  <sheetData>
    <row r="1" spans="1:10" s="1" customFormat="1" ht="11.25">
      <c r="A1" s="4" t="str">
        <f>"- 14 -"</f>
        <v>- 14 -</v>
      </c>
      <c r="B1" s="4"/>
      <c r="C1" s="4"/>
      <c r="D1" s="4"/>
      <c r="E1" s="4"/>
      <c r="F1" s="4"/>
      <c r="G1" s="4"/>
      <c r="H1" s="4"/>
      <c r="I1" s="4"/>
      <c r="J1" s="4"/>
    </row>
    <row r="2" s="1" customFormat="1" ht="9.75" customHeight="1"/>
    <row r="3" s="1" customFormat="1" ht="9.75" customHeight="1"/>
    <row r="4" spans="1:10" s="1" customFormat="1" ht="12.75">
      <c r="A4" s="40" t="s">
        <v>524</v>
      </c>
      <c r="B4" s="40"/>
      <c r="C4" s="40"/>
      <c r="D4" s="40"/>
      <c r="E4" s="40"/>
      <c r="F4" s="40"/>
      <c r="G4" s="40"/>
      <c r="H4" s="40"/>
      <c r="I4" s="4"/>
      <c r="J4" s="4"/>
    </row>
    <row r="5" spans="1:10" s="106" customFormat="1" ht="12.75">
      <c r="A5" s="40" t="s">
        <v>257</v>
      </c>
      <c r="B5" s="40"/>
      <c r="C5" s="40"/>
      <c r="D5" s="40"/>
      <c r="E5" s="40"/>
      <c r="F5" s="40"/>
      <c r="G5" s="40"/>
      <c r="H5" s="40"/>
      <c r="I5" s="40"/>
      <c r="J5" s="40"/>
    </row>
    <row r="6" spans="1:10" s="1" customFormat="1" ht="12" thickBot="1">
      <c r="A6" s="23"/>
      <c r="B6" s="23"/>
      <c r="C6" s="23"/>
      <c r="D6" s="23"/>
      <c r="E6" s="23"/>
      <c r="F6" s="23"/>
      <c r="G6" s="23"/>
      <c r="H6" s="23"/>
      <c r="I6" s="23"/>
      <c r="J6" s="23"/>
    </row>
    <row r="7" spans="1:10" s="1" customFormat="1" ht="12.75">
      <c r="A7" s="25"/>
      <c r="B7" s="123"/>
      <c r="C7" s="123" t="s">
        <v>525</v>
      </c>
      <c r="D7" s="124"/>
      <c r="E7" s="27"/>
      <c r="F7" s="27"/>
      <c r="G7" s="41"/>
      <c r="H7" s="27"/>
      <c r="I7" s="27"/>
      <c r="J7" s="27"/>
    </row>
    <row r="8" spans="1:10" s="1" customFormat="1" ht="11.25" customHeight="1">
      <c r="A8" s="21"/>
      <c r="B8" s="21"/>
      <c r="C8" s="21"/>
      <c r="D8" s="124"/>
      <c r="E8" s="96"/>
      <c r="F8" s="96"/>
      <c r="G8" s="125"/>
      <c r="H8" s="96"/>
      <c r="I8" s="96"/>
      <c r="J8" s="96"/>
    </row>
    <row r="9" spans="1:10" s="1" customFormat="1" ht="11.25">
      <c r="A9" s="4" t="s">
        <v>526</v>
      </c>
      <c r="B9" s="4"/>
      <c r="C9" s="4"/>
      <c r="D9" s="71"/>
      <c r="E9" s="73" t="s">
        <v>527</v>
      </c>
      <c r="F9" s="74" t="s">
        <v>445</v>
      </c>
      <c r="G9" s="74" t="s">
        <v>446</v>
      </c>
      <c r="H9" s="74" t="s">
        <v>527</v>
      </c>
      <c r="I9" s="74" t="s">
        <v>445</v>
      </c>
      <c r="J9" s="46" t="s">
        <v>446</v>
      </c>
    </row>
    <row r="10" spans="1:10" s="1" customFormat="1" ht="12" thickBot="1">
      <c r="A10" s="126" t="s">
        <v>528</v>
      </c>
      <c r="B10" s="126"/>
      <c r="C10" s="126"/>
      <c r="D10" s="127"/>
      <c r="E10" s="128" t="s">
        <v>529</v>
      </c>
      <c r="F10" s="128" t="s">
        <v>449</v>
      </c>
      <c r="G10" s="128" t="s">
        <v>449</v>
      </c>
      <c r="H10" s="128" t="s">
        <v>529</v>
      </c>
      <c r="I10" s="128" t="s">
        <v>449</v>
      </c>
      <c r="J10" s="129" t="s">
        <v>449</v>
      </c>
    </row>
    <row r="11" s="96" customFormat="1" ht="12.75" hidden="1"/>
    <row r="12" spans="1:10" s="1" customFormat="1" ht="10.5" customHeight="1">
      <c r="A12" s="34"/>
      <c r="B12" s="34"/>
      <c r="C12" s="34"/>
      <c r="D12" s="34"/>
      <c r="E12" s="34"/>
      <c r="F12" s="34"/>
      <c r="G12" s="34"/>
      <c r="H12" s="34"/>
      <c r="I12" s="34"/>
      <c r="J12" s="34"/>
    </row>
    <row r="13" spans="1:10" s="2" customFormat="1" ht="10.5" customHeight="1">
      <c r="A13" s="130" t="s">
        <v>439</v>
      </c>
      <c r="B13" s="130"/>
      <c r="C13" s="130"/>
      <c r="D13" s="130"/>
      <c r="E13" s="54"/>
      <c r="F13" s="130"/>
      <c r="G13" s="130"/>
      <c r="H13" s="130"/>
      <c r="I13" s="130"/>
      <c r="J13" s="130"/>
    </row>
    <row r="14" s="1" customFormat="1" ht="9.75" customHeight="1"/>
    <row r="15" spans="1:4" s="2" customFormat="1" ht="10.5" customHeight="1">
      <c r="A15" s="2" t="s">
        <v>530</v>
      </c>
      <c r="D15" s="35"/>
    </row>
    <row r="16" s="2" customFormat="1" ht="10.5" customHeight="1">
      <c r="D16" s="35"/>
    </row>
    <row r="17" spans="2:10" s="2" customFormat="1" ht="10.5" customHeight="1">
      <c r="B17" s="131" t="s">
        <v>531</v>
      </c>
      <c r="C17" s="130"/>
      <c r="D17" s="132" t="s">
        <v>532</v>
      </c>
      <c r="E17" s="133">
        <v>1528</v>
      </c>
      <c r="F17" s="133">
        <v>1098</v>
      </c>
      <c r="G17" s="133">
        <v>430</v>
      </c>
      <c r="H17" s="133">
        <v>1199</v>
      </c>
      <c r="I17" s="133">
        <v>506</v>
      </c>
      <c r="J17" s="133">
        <v>693</v>
      </c>
    </row>
    <row r="18" s="1" customFormat="1" ht="9.75" customHeight="1">
      <c r="D18" s="28"/>
    </row>
    <row r="19" spans="2:10" s="1" customFormat="1" ht="10.5" customHeight="1">
      <c r="B19" s="1" t="s">
        <v>532</v>
      </c>
      <c r="C19" s="5" t="s">
        <v>491</v>
      </c>
      <c r="D19" s="28" t="s">
        <v>533</v>
      </c>
      <c r="E19" s="133">
        <v>1553</v>
      </c>
      <c r="F19" s="133">
        <v>1202</v>
      </c>
      <c r="G19" s="133">
        <v>351</v>
      </c>
      <c r="H19" s="133">
        <v>860</v>
      </c>
      <c r="I19" s="133">
        <v>693</v>
      </c>
      <c r="J19" s="133">
        <v>167</v>
      </c>
    </row>
    <row r="20" spans="3:10" s="1" customFormat="1" ht="9.75" customHeight="1">
      <c r="C20" s="5"/>
      <c r="D20" s="28"/>
      <c r="H20" s="133"/>
      <c r="I20" s="133"/>
      <c r="J20" s="133"/>
    </row>
    <row r="21" spans="1:14" s="1" customFormat="1" ht="10.5" customHeight="1">
      <c r="A21" s="1" t="s">
        <v>302</v>
      </c>
      <c r="B21" s="1" t="s">
        <v>533</v>
      </c>
      <c r="C21" s="5" t="s">
        <v>491</v>
      </c>
      <c r="D21" s="28" t="s">
        <v>534</v>
      </c>
      <c r="E21" s="133">
        <v>8285</v>
      </c>
      <c r="F21" s="133">
        <v>6476</v>
      </c>
      <c r="G21" s="133">
        <v>1809</v>
      </c>
      <c r="H21" s="133">
        <v>3475</v>
      </c>
      <c r="I21" s="133">
        <v>2728</v>
      </c>
      <c r="J21" s="133">
        <v>747</v>
      </c>
      <c r="L21" s="39"/>
      <c r="M21" s="39"/>
      <c r="N21" s="86"/>
    </row>
    <row r="22" spans="3:10" s="1" customFormat="1" ht="9.75" customHeight="1">
      <c r="C22" s="5"/>
      <c r="D22" s="28"/>
      <c r="H22" s="133"/>
      <c r="I22" s="133"/>
      <c r="J22" s="133"/>
    </row>
    <row r="23" spans="2:14" s="118" customFormat="1" ht="10.5" customHeight="1">
      <c r="B23" s="118" t="s">
        <v>535</v>
      </c>
      <c r="C23" s="134" t="s">
        <v>491</v>
      </c>
      <c r="D23" s="132" t="s">
        <v>536</v>
      </c>
      <c r="E23" s="135" t="s">
        <v>491</v>
      </c>
      <c r="F23" s="135" t="s">
        <v>491</v>
      </c>
      <c r="G23" s="135" t="s">
        <v>491</v>
      </c>
      <c r="H23" s="133">
        <v>4078</v>
      </c>
      <c r="I23" s="133">
        <v>3211</v>
      </c>
      <c r="J23" s="133">
        <v>867</v>
      </c>
      <c r="L23" s="39"/>
      <c r="M23" s="39"/>
      <c r="N23" s="86"/>
    </row>
    <row r="24" spans="4:14" s="1" customFormat="1" ht="9.75" customHeight="1">
      <c r="D24" s="28"/>
      <c r="E24"/>
      <c r="F24"/>
      <c r="G24"/>
      <c r="L24" s="88"/>
      <c r="M24" s="88"/>
      <c r="N24" s="86"/>
    </row>
    <row r="25" spans="1:14" s="2" customFormat="1" ht="10.5" customHeight="1">
      <c r="A25" s="2" t="s">
        <v>432</v>
      </c>
      <c r="D25" s="35"/>
      <c r="E25" s="136">
        <v>11366</v>
      </c>
      <c r="F25" s="136">
        <v>8776</v>
      </c>
      <c r="G25" s="136">
        <v>2590</v>
      </c>
      <c r="H25" s="136">
        <v>9612</v>
      </c>
      <c r="I25" s="136">
        <v>7138</v>
      </c>
      <c r="J25" s="136">
        <v>2474</v>
      </c>
      <c r="L25" s="39"/>
      <c r="M25" s="39"/>
      <c r="N25" s="86"/>
    </row>
    <row r="26" s="2" customFormat="1" ht="9.75" customHeight="1">
      <c r="D26" s="35"/>
    </row>
    <row r="27" s="1" customFormat="1" ht="9.75" customHeight="1">
      <c r="D27" s="28"/>
    </row>
    <row r="28" spans="1:4" s="2" customFormat="1" ht="10.5" customHeight="1">
      <c r="A28" s="2" t="s">
        <v>537</v>
      </c>
      <c r="D28" s="35"/>
    </row>
    <row r="29" s="1" customFormat="1" ht="9.75" customHeight="1">
      <c r="D29" s="28"/>
    </row>
    <row r="30" spans="2:10" s="1" customFormat="1" ht="10.5" customHeight="1">
      <c r="B30" s="4" t="s">
        <v>531</v>
      </c>
      <c r="C30" s="4"/>
      <c r="D30" s="28" t="s">
        <v>538</v>
      </c>
      <c r="E30" s="133">
        <v>2247</v>
      </c>
      <c r="F30" s="133">
        <v>691</v>
      </c>
      <c r="G30" s="133">
        <v>1556</v>
      </c>
      <c r="H30" s="133">
        <v>1896</v>
      </c>
      <c r="I30" s="133">
        <v>668</v>
      </c>
      <c r="J30" s="133">
        <v>1228</v>
      </c>
    </row>
    <row r="31" spans="4:10" s="1" customFormat="1" ht="9.75" customHeight="1">
      <c r="D31" s="28"/>
      <c r="H31" s="133"/>
      <c r="I31" s="133"/>
      <c r="J31" s="133"/>
    </row>
    <row r="32" spans="2:14" s="1" customFormat="1" ht="10.5" customHeight="1">
      <c r="B32" s="1" t="s">
        <v>538</v>
      </c>
      <c r="C32" s="5" t="s">
        <v>491</v>
      </c>
      <c r="D32" s="28" t="s">
        <v>539</v>
      </c>
      <c r="E32" s="133">
        <v>2652</v>
      </c>
      <c r="F32" s="133">
        <v>1065</v>
      </c>
      <c r="G32" s="133">
        <v>1587</v>
      </c>
      <c r="H32" s="133">
        <v>2272</v>
      </c>
      <c r="I32" s="133">
        <v>1032</v>
      </c>
      <c r="J32" s="133">
        <v>1240</v>
      </c>
      <c r="L32" s="39"/>
      <c r="M32" s="39"/>
      <c r="N32" s="86"/>
    </row>
    <row r="33" spans="3:10" s="1" customFormat="1" ht="9.75" customHeight="1">
      <c r="C33" s="5"/>
      <c r="D33" s="28"/>
      <c r="H33" s="133"/>
      <c r="I33" s="133"/>
      <c r="J33" s="133"/>
    </row>
    <row r="34" spans="2:14" s="1" customFormat="1" ht="10.5" customHeight="1">
      <c r="B34" s="1" t="s">
        <v>539</v>
      </c>
      <c r="C34" s="5" t="s">
        <v>491</v>
      </c>
      <c r="D34" s="28" t="s">
        <v>540</v>
      </c>
      <c r="E34" s="133">
        <v>3403</v>
      </c>
      <c r="F34" s="133">
        <v>1625</v>
      </c>
      <c r="G34" s="133">
        <v>1778</v>
      </c>
      <c r="H34" s="133">
        <v>3087</v>
      </c>
      <c r="I34" s="133">
        <v>1534</v>
      </c>
      <c r="J34" s="133">
        <v>1553</v>
      </c>
      <c r="L34" s="90"/>
      <c r="M34" s="90"/>
      <c r="N34" s="90"/>
    </row>
    <row r="35" spans="3:10" s="1" customFormat="1" ht="9.75" customHeight="1">
      <c r="C35" s="5"/>
      <c r="D35" s="28"/>
      <c r="H35" s="133"/>
      <c r="I35" s="133"/>
      <c r="J35" s="133"/>
    </row>
    <row r="36" spans="2:14" s="1" customFormat="1" ht="10.5" customHeight="1">
      <c r="B36" s="1" t="s">
        <v>540</v>
      </c>
      <c r="C36" s="5" t="s">
        <v>491</v>
      </c>
      <c r="D36" s="28" t="s">
        <v>541</v>
      </c>
      <c r="E36" s="133">
        <v>2138</v>
      </c>
      <c r="F36" s="133">
        <v>1070</v>
      </c>
      <c r="G36" s="133">
        <v>1068</v>
      </c>
      <c r="H36" s="133">
        <v>1982</v>
      </c>
      <c r="I36" s="133">
        <v>1034</v>
      </c>
      <c r="J36" s="133">
        <v>948</v>
      </c>
      <c r="L36" s="90"/>
      <c r="M36" s="90"/>
      <c r="N36" s="90"/>
    </row>
    <row r="37" spans="3:10" s="1" customFormat="1" ht="9.75" customHeight="1">
      <c r="C37" s="5"/>
      <c r="D37" s="28"/>
      <c r="H37" s="133"/>
      <c r="I37" s="133"/>
      <c r="J37" s="133"/>
    </row>
    <row r="38" spans="2:14" s="1" customFormat="1" ht="10.5" customHeight="1">
      <c r="B38" s="1" t="s">
        <v>541</v>
      </c>
      <c r="C38" s="5" t="s">
        <v>491</v>
      </c>
      <c r="D38" s="28" t="s">
        <v>542</v>
      </c>
      <c r="E38" s="133">
        <v>1982</v>
      </c>
      <c r="F38" s="133">
        <v>1098</v>
      </c>
      <c r="G38" s="133">
        <v>884</v>
      </c>
      <c r="H38" s="133">
        <v>1748</v>
      </c>
      <c r="I38" s="133">
        <v>994</v>
      </c>
      <c r="J38" s="133">
        <v>754</v>
      </c>
      <c r="L38" s="90"/>
      <c r="M38" s="90"/>
      <c r="N38" s="90"/>
    </row>
    <row r="39" spans="3:10" s="1" customFormat="1" ht="9.75" customHeight="1">
      <c r="C39" s="5"/>
      <c r="D39" s="28"/>
      <c r="H39" s="133"/>
      <c r="I39" s="133"/>
      <c r="J39" s="133"/>
    </row>
    <row r="40" spans="2:10" s="1" customFormat="1" ht="10.5" customHeight="1">
      <c r="B40" s="1" t="s">
        <v>542</v>
      </c>
      <c r="C40" s="5" t="s">
        <v>491</v>
      </c>
      <c r="D40" s="28" t="s">
        <v>532</v>
      </c>
      <c r="E40" s="133">
        <v>5129</v>
      </c>
      <c r="F40" s="133">
        <v>3092</v>
      </c>
      <c r="G40" s="133">
        <v>2037</v>
      </c>
      <c r="H40" s="133">
        <v>4963</v>
      </c>
      <c r="I40" s="133">
        <v>3096</v>
      </c>
      <c r="J40" s="133">
        <v>1867</v>
      </c>
    </row>
    <row r="41" spans="3:4" s="1" customFormat="1" ht="9.75" customHeight="1">
      <c r="C41" s="5"/>
      <c r="D41" s="28"/>
    </row>
    <row r="42" spans="1:10" s="2" customFormat="1" ht="10.5" customHeight="1">
      <c r="A42" s="2" t="s">
        <v>432</v>
      </c>
      <c r="D42" s="35"/>
      <c r="E42" s="136">
        <v>17551</v>
      </c>
      <c r="F42" s="136">
        <v>8641</v>
      </c>
      <c r="G42" s="136">
        <v>8910</v>
      </c>
      <c r="H42" s="136">
        <v>15948</v>
      </c>
      <c r="I42" s="136">
        <v>8358</v>
      </c>
      <c r="J42" s="136">
        <v>7590</v>
      </c>
    </row>
    <row r="43" spans="4:10" s="1" customFormat="1" ht="9.75" customHeight="1">
      <c r="D43" s="28"/>
      <c r="E43" s="67"/>
      <c r="F43" s="67"/>
      <c r="G43" s="67"/>
      <c r="H43" s="136"/>
      <c r="I43" s="136"/>
      <c r="J43" s="136"/>
    </row>
    <row r="44" spans="1:10" s="2" customFormat="1" ht="10.5" customHeight="1">
      <c r="A44" s="2" t="s">
        <v>543</v>
      </c>
      <c r="D44" s="35"/>
      <c r="E44" s="136">
        <v>2284</v>
      </c>
      <c r="F44" s="136">
        <v>1195</v>
      </c>
      <c r="G44" s="136">
        <v>1089</v>
      </c>
      <c r="H44" s="136">
        <v>2129</v>
      </c>
      <c r="I44" s="136">
        <v>1109</v>
      </c>
      <c r="J44" s="136">
        <v>1020</v>
      </c>
    </row>
    <row r="45" spans="4:7" s="2" customFormat="1" ht="9.75" customHeight="1">
      <c r="D45" s="35"/>
      <c r="E45"/>
      <c r="F45"/>
      <c r="G45"/>
    </row>
    <row r="46" spans="1:10" s="2" customFormat="1" ht="10.5" customHeight="1">
      <c r="A46" s="2" t="s">
        <v>544</v>
      </c>
      <c r="D46" s="35"/>
      <c r="E46" s="136">
        <v>12710</v>
      </c>
      <c r="F46" s="136">
        <v>8992</v>
      </c>
      <c r="G46" s="136">
        <v>3718</v>
      </c>
      <c r="H46" s="136">
        <v>11779</v>
      </c>
      <c r="I46" s="136">
        <v>8140</v>
      </c>
      <c r="J46" s="136">
        <v>3639</v>
      </c>
    </row>
    <row r="47" spans="4:10" s="2" customFormat="1" ht="9.75" customHeight="1">
      <c r="D47" s="35"/>
      <c r="E47"/>
      <c r="F47"/>
      <c r="G47"/>
      <c r="H47" s="136"/>
      <c r="I47" s="136"/>
      <c r="J47" s="136"/>
    </row>
    <row r="48" spans="1:10" s="2" customFormat="1" ht="10.5" customHeight="1">
      <c r="A48" s="2" t="s">
        <v>545</v>
      </c>
      <c r="D48" s="35"/>
      <c r="E48" s="136">
        <v>43911</v>
      </c>
      <c r="F48" s="136">
        <v>27604</v>
      </c>
      <c r="G48" s="136">
        <v>16307</v>
      </c>
      <c r="H48" s="136">
        <v>39468</v>
      </c>
      <c r="I48" s="136">
        <v>24745</v>
      </c>
      <c r="J48" s="136">
        <v>14723</v>
      </c>
    </row>
    <row r="49" spans="5:10" s="1" customFormat="1" ht="9.75" customHeight="1">
      <c r="E49" s="104"/>
      <c r="F49" s="104"/>
      <c r="G49" s="104"/>
      <c r="H49" s="137"/>
      <c r="I49" s="137"/>
      <c r="J49" s="137"/>
    </row>
    <row r="50" spans="1:10" s="1" customFormat="1" ht="10.5" customHeight="1">
      <c r="A50" s="750" t="s">
        <v>546</v>
      </c>
      <c r="B50" s="750"/>
      <c r="C50" s="750"/>
      <c r="D50" s="750"/>
      <c r="E50" s="750"/>
      <c r="F50" s="750"/>
      <c r="G50" s="750"/>
      <c r="H50" s="750"/>
      <c r="I50" s="750"/>
      <c r="J50" s="750"/>
    </row>
    <row r="51" spans="1:10" s="1" customFormat="1" ht="10.5" customHeight="1">
      <c r="A51" s="750" t="s">
        <v>547</v>
      </c>
      <c r="B51" s="750"/>
      <c r="C51" s="750"/>
      <c r="D51" s="750"/>
      <c r="E51" s="750"/>
      <c r="F51" s="750"/>
      <c r="G51" s="750"/>
      <c r="H51" s="750"/>
      <c r="I51" s="750"/>
      <c r="J51" s="750"/>
    </row>
    <row r="52" spans="1:10" s="1" customFormat="1" ht="10.5" customHeight="1">
      <c r="A52" s="138"/>
      <c r="B52" s="138"/>
      <c r="C52" s="138"/>
      <c r="D52" s="138"/>
      <c r="E52" s="138"/>
      <c r="F52" s="138"/>
      <c r="G52" s="138"/>
      <c r="H52" s="138"/>
      <c r="I52" s="138"/>
      <c r="J52" s="138"/>
    </row>
    <row r="53" spans="1:10" s="1" customFormat="1" ht="10.5" customHeight="1">
      <c r="A53" s="2" t="s">
        <v>548</v>
      </c>
      <c r="B53" s="2"/>
      <c r="C53" s="2"/>
      <c r="D53" s="35"/>
      <c r="E53" s="2"/>
      <c r="F53" s="2"/>
      <c r="G53" s="2"/>
      <c r="H53" s="2"/>
      <c r="I53" s="2"/>
      <c r="J53" s="2"/>
    </row>
    <row r="54" spans="1:10" s="1" customFormat="1" ht="10.5" customHeight="1">
      <c r="A54" s="138"/>
      <c r="B54" s="138"/>
      <c r="C54" s="138"/>
      <c r="D54" s="139"/>
      <c r="E54" s="138"/>
      <c r="F54" s="138"/>
      <c r="G54" s="138"/>
      <c r="H54" s="138"/>
      <c r="I54" s="138"/>
      <c r="J54" s="138"/>
    </row>
    <row r="55" spans="2:10" s="1" customFormat="1" ht="10.5" customHeight="1">
      <c r="B55" s="1" t="s">
        <v>549</v>
      </c>
      <c r="D55" s="28"/>
      <c r="E55" s="133">
        <v>1807</v>
      </c>
      <c r="F55" s="133">
        <v>1673</v>
      </c>
      <c r="G55" s="133">
        <v>134</v>
      </c>
      <c r="H55" s="133">
        <v>1538</v>
      </c>
      <c r="I55" s="133">
        <v>1293</v>
      </c>
      <c r="J55" s="133">
        <v>245</v>
      </c>
    </row>
    <row r="56" spans="4:10" s="1" customFormat="1" ht="9.75" customHeight="1">
      <c r="D56" s="28"/>
      <c r="H56" s="133"/>
      <c r="I56" s="133"/>
      <c r="J56" s="133"/>
    </row>
    <row r="57" spans="2:10" s="1" customFormat="1" ht="10.5" customHeight="1">
      <c r="B57" s="1" t="s">
        <v>550</v>
      </c>
      <c r="D57" s="28"/>
      <c r="E57" s="133">
        <v>435</v>
      </c>
      <c r="F57" s="133">
        <v>369</v>
      </c>
      <c r="G57" s="133">
        <v>66</v>
      </c>
      <c r="H57" s="133">
        <v>430</v>
      </c>
      <c r="I57" s="133">
        <v>363</v>
      </c>
      <c r="J57" s="133">
        <v>67</v>
      </c>
    </row>
    <row r="58" spans="4:14" s="1" customFormat="1" ht="9.75" customHeight="1">
      <c r="D58" s="28"/>
      <c r="H58" s="133"/>
      <c r="I58" s="133"/>
      <c r="J58" s="133"/>
      <c r="L58" s="39"/>
      <c r="M58" s="39"/>
      <c r="N58" s="86"/>
    </row>
    <row r="59" spans="2:14" s="1" customFormat="1" ht="10.5" customHeight="1">
      <c r="B59" s="1" t="s">
        <v>543</v>
      </c>
      <c r="D59" s="28"/>
      <c r="E59" s="140">
        <v>8</v>
      </c>
      <c r="F59" s="140">
        <v>8</v>
      </c>
      <c r="G59" s="141" t="s">
        <v>491</v>
      </c>
      <c r="H59" s="133">
        <v>1</v>
      </c>
      <c r="I59" s="133">
        <v>1</v>
      </c>
      <c r="J59" s="141" t="s">
        <v>491</v>
      </c>
      <c r="L59" s="88"/>
      <c r="M59" s="88"/>
      <c r="N59" s="86"/>
    </row>
    <row r="60" spans="4:10" s="1" customFormat="1" ht="9.75" customHeight="1">
      <c r="D60" s="28"/>
      <c r="E60"/>
      <c r="F60"/>
      <c r="G60"/>
      <c r="H60" s="133"/>
      <c r="I60" s="133"/>
      <c r="J60" s="133"/>
    </row>
    <row r="61" spans="2:14" s="1" customFormat="1" ht="10.5" customHeight="1">
      <c r="B61" s="1" t="s">
        <v>544</v>
      </c>
      <c r="D61" s="28"/>
      <c r="E61" s="140">
        <v>408</v>
      </c>
      <c r="F61" s="140">
        <v>225</v>
      </c>
      <c r="G61" s="133">
        <v>183</v>
      </c>
      <c r="H61" s="133">
        <v>419</v>
      </c>
      <c r="I61" s="133">
        <v>217</v>
      </c>
      <c r="J61" s="133">
        <v>202</v>
      </c>
      <c r="L61" s="39"/>
      <c r="M61" s="39"/>
      <c r="N61" s="86"/>
    </row>
    <row r="62" spans="4:14" s="1" customFormat="1" ht="10.5" customHeight="1">
      <c r="D62" s="28"/>
      <c r="E62" s="140"/>
      <c r="F62" s="140"/>
      <c r="G62" s="133"/>
      <c r="H62" s="133"/>
      <c r="I62" s="133"/>
      <c r="J62" s="133"/>
      <c r="L62" s="39"/>
      <c r="M62" s="39"/>
      <c r="N62" s="86"/>
    </row>
    <row r="63" spans="1:10" s="1" customFormat="1" ht="10.5" customHeight="1">
      <c r="A63" s="2" t="s">
        <v>432</v>
      </c>
      <c r="C63" s="2"/>
      <c r="D63" s="35"/>
      <c r="E63" s="90">
        <v>2658</v>
      </c>
      <c r="F63" s="90">
        <v>2275</v>
      </c>
      <c r="G63" s="136">
        <v>383</v>
      </c>
      <c r="H63" s="136">
        <v>2388</v>
      </c>
      <c r="I63" s="136">
        <v>1874</v>
      </c>
      <c r="J63" s="136">
        <v>514</v>
      </c>
    </row>
    <row r="64" spans="1:10" s="1" customFormat="1" ht="10.5" customHeight="1">
      <c r="A64" s="2"/>
      <c r="C64" s="2"/>
      <c r="D64" s="35"/>
      <c r="E64" s="90"/>
      <c r="F64" s="90"/>
      <c r="G64" s="136"/>
      <c r="H64" s="136"/>
      <c r="I64" s="136"/>
      <c r="J64" s="136"/>
    </row>
    <row r="65" spans="1:10" s="1" customFormat="1" ht="10.5" customHeight="1">
      <c r="A65" s="2"/>
      <c r="B65" s="2"/>
      <c r="C65" s="2"/>
      <c r="D65" s="35"/>
      <c r="E65" s="90"/>
      <c r="F65" s="90"/>
      <c r="G65" s="136"/>
      <c r="H65" s="136"/>
      <c r="I65" s="136"/>
      <c r="J65" s="136"/>
    </row>
    <row r="66" spans="1:14" s="1" customFormat="1" ht="10.5" customHeight="1">
      <c r="A66" s="81" t="s">
        <v>521</v>
      </c>
      <c r="B66" s="67"/>
      <c r="C66" s="81"/>
      <c r="D66" s="82"/>
      <c r="L66" s="39"/>
      <c r="M66" s="39"/>
      <c r="N66" s="86"/>
    </row>
    <row r="67" ht="11.25" customHeight="1">
      <c r="D67" s="35"/>
    </row>
    <row r="68" spans="2:10" s="1" customFormat="1" ht="10.5" customHeight="1">
      <c r="B68" s="1" t="s">
        <v>550</v>
      </c>
      <c r="D68" s="28"/>
      <c r="E68" s="133">
        <v>107</v>
      </c>
      <c r="F68" s="133">
        <v>88</v>
      </c>
      <c r="G68" s="133">
        <v>19</v>
      </c>
      <c r="H68" s="133">
        <v>103</v>
      </c>
      <c r="I68" s="133">
        <v>84</v>
      </c>
      <c r="J68" s="133">
        <v>19</v>
      </c>
    </row>
    <row r="69" s="1" customFormat="1" ht="9.75" customHeight="1">
      <c r="D69" s="28"/>
    </row>
    <row r="70" spans="2:10" s="1" customFormat="1" ht="10.5" customHeight="1">
      <c r="B70" s="1" t="s">
        <v>544</v>
      </c>
      <c r="D70" s="35"/>
      <c r="E70" s="133">
        <v>1971</v>
      </c>
      <c r="F70" s="133">
        <v>1544</v>
      </c>
      <c r="G70" s="133">
        <v>427</v>
      </c>
      <c r="H70" s="133">
        <v>1590</v>
      </c>
      <c r="I70" s="133">
        <v>1193</v>
      </c>
      <c r="J70" s="133">
        <v>397</v>
      </c>
    </row>
    <row r="71" s="1" customFormat="1" ht="9.75" customHeight="1">
      <c r="D71" s="35"/>
    </row>
    <row r="72" spans="1:14" s="1" customFormat="1" ht="10.5" customHeight="1">
      <c r="A72" s="2" t="s">
        <v>432</v>
      </c>
      <c r="C72" s="81"/>
      <c r="D72" s="82"/>
      <c r="E72" s="136">
        <v>2078</v>
      </c>
      <c r="F72" s="136">
        <v>1632</v>
      </c>
      <c r="G72" s="136">
        <v>446</v>
      </c>
      <c r="H72" s="136">
        <v>1693</v>
      </c>
      <c r="I72" s="136">
        <v>1277</v>
      </c>
      <c r="J72" s="136">
        <v>416</v>
      </c>
      <c r="L72" s="39"/>
      <c r="M72" s="39"/>
      <c r="N72" s="86"/>
    </row>
    <row r="73" s="1" customFormat="1" ht="10.5" customHeight="1"/>
    <row r="74" s="1" customFormat="1" ht="10.5" customHeight="1"/>
    <row r="75" s="1" customFormat="1" ht="10.5" customHeight="1"/>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58" customFormat="1" ht="11.25"/>
    <row r="97" s="58" customFormat="1" ht="11.25"/>
    <row r="98" s="58" customFormat="1" ht="11.25"/>
    <row r="99" s="58" customFormat="1" ht="11.25"/>
    <row r="100" s="58" customFormat="1" ht="11.25"/>
    <row r="101" s="58" customFormat="1" ht="11.25"/>
    <row r="102" s="58" customFormat="1" ht="11.25"/>
    <row r="103" s="58" customFormat="1" ht="11.25"/>
    <row r="104" s="58" customFormat="1" ht="11.25"/>
  </sheetData>
  <mergeCells count="2">
    <mergeCell ref="A50:J50"/>
    <mergeCell ref="A51:J51"/>
  </mergeCells>
  <printOptions/>
  <pageMargins left="0.7874015748031497" right="0.7874015748031497" top="0.3937007874015748"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2004-09-23T13:18:47Z</cp:lastPrinted>
  <dcterms:modified xsi:type="dcterms:W3CDTF">2008-02-27T10:24:38Z</dcterms:modified>
  <cp:category/>
  <cp:version/>
  <cp:contentType/>
  <cp:contentStatus/>
</cp:coreProperties>
</file>